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7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20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<sst xmlns="http://schemas.openxmlformats.org/spreadsheetml/2006/main" count="2751" uniqueCount="422">
  <si>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</si>
  <si>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</si>
  <si>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</si>
  <si>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</si>
  <si>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</si>
  <si>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</si>
  <si>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</si>
  <si>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</si>
  <si>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</si>
  <si>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</si>
  <si>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</si>
  <si>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</si>
  <si>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</si>
  <si>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</si>
  <si>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</si>
  <si>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</si>
  <si>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</si>
  <si>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</si>
  <si>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</si>
  <si>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</si>
  <si>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</si>
  <si>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</si>
  <si>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</si>
  <si>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</si>
  <si>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</si>
  <si>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</si>
  <si>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</si>
  <si>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</si>
  <si>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</si>
  <si>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</si>
  <si>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</si>
  <si>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</si>
  <si>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</si>
  <si>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</si>
  <si>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</si>
  <si>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</si>
  <si>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</si>
  <si>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</si>
  <si>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</si>
  <si>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</si>
  <si>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</si>
  <si>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</si>
  <si>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</si>
  <si>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</si>
  <si>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</si>
  <si>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</si>
  <si>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</si>
  <si>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</si>
  <si>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</si>
  <si>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</si>
  <si>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</si>
  <si>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</si>
  <si>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</si>
  <si>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</si>
  <si>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</si>
  <si>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</si>
  <si>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</si>
  <si>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</si>
  <si>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</si>
  <si>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</si>
  <si>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</si>
  <si>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№ п/п</t>
  </si>
  <si>
    <t>Показатель</t>
  </si>
  <si>
    <t>Ед. изм.</t>
  </si>
  <si>
    <t>Отчетный год N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</si>
  <si>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</si>
  <si>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</si>
  <si>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</si>
  <si>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</si>
  <si>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I</t>
  </si>
  <si>
    <t>млн. рублей</t>
  </si>
  <si>
    <t>1.1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</si>
  <si>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</si>
  <si>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</si>
  <si>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</si>
  <si>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</si>
  <si>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</si>
  <si>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</si>
  <si>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</si>
  <si>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1.3</t>
  </si>
  <si>
    <t>1.4</t>
  </si>
  <si>
    <t>1.6</t>
  </si>
  <si>
    <t>в части управления технологическими режимами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</si>
  <si>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</si>
  <si>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</si>
  <si>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</si>
  <si>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</si>
  <si>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</si>
  <si>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</si>
  <si>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</si>
  <si>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</si>
  <si>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</si>
  <si>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</si>
  <si>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</si>
  <si>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Иные сведения:</t>
  </si>
  <si>
    <t>III</t>
  </si>
  <si>
    <t>3.1</t>
  </si>
  <si>
    <t>3.1.1</t>
  </si>
  <si>
    <t>3.1.2</t>
  </si>
  <si>
    <t>3.1.3</t>
  </si>
  <si>
    <t>3.2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</si>
  <si>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</si>
  <si>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</si>
  <si>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</si>
  <si>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</si>
  <si>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</si>
  <si>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</si>
  <si>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</si>
  <si>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</si>
  <si>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</si>
  <si>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</si>
  <si>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</si>
  <si>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</si>
  <si>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</si>
  <si>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</si>
  <si>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</si>
  <si>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</si>
  <si>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</si>
  <si>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</si>
  <si>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</si>
  <si>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</si>
  <si>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</si>
  <si>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</si>
  <si>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</si>
  <si>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</si>
  <si>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</si>
  <si>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</si>
  <si>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</si>
  <si>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Выплата дивидендов</t>
  </si>
  <si>
    <t>-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</si>
  <si>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</si>
  <si>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</si>
  <si>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</si>
  <si>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</si>
  <si>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</si>
  <si>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</si>
  <si>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МВт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</si>
  <si>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</si>
  <si>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</si>
  <si>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</si>
  <si>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</si>
  <si>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</si>
  <si>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</si>
  <si>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</si>
  <si>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</si>
  <si>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</si>
  <si>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</si>
  <si>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</si>
  <si>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</si>
  <si>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</si>
  <si>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</si>
  <si>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</si>
  <si>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</si>
  <si>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</si>
  <si>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</si>
  <si>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</si>
  <si>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</si>
  <si>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</si>
  <si>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</si>
  <si>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</si>
  <si>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</si>
  <si>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</si>
  <si>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</si>
  <si>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</si>
  <si>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</si>
  <si>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</si>
  <si>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</si>
  <si>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</si>
  <si>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</si>
  <si>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</si>
  <si>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</si>
  <si>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</si>
  <si>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</si>
  <si>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</si>
  <si>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</si>
  <si>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</si>
  <si>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</si>
  <si>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</si>
  <si>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</si>
  <si>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</si>
  <si>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</si>
  <si>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</si>
  <si>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</si>
  <si>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</si>
  <si>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</si>
  <si>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</si>
  <si>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</si>
  <si>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</si>
  <si>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</si>
  <si>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</si>
  <si>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</si>
  <si>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</si>
  <si>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</si>
  <si>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</si>
  <si>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</si>
  <si>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</si>
  <si>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</si>
  <si>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</si>
  <si>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</si>
  <si>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</si>
  <si>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</si>
  <si>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</si>
  <si>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</si>
  <si>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</si>
  <si>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</si>
  <si>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</si>
  <si>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</si>
  <si>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</si>
  <si>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</si>
  <si>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</si>
  <si>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</si>
  <si>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</si>
  <si>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</si>
  <si>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</si>
  <si>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</si>
  <si>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</si>
  <si>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</si>
  <si>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</si>
  <si>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</si>
  <si>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</si>
  <si>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</si>
  <si>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</si>
  <si>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</si>
  <si>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</si>
  <si>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</si>
  <si>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</si>
  <si>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</si>
  <si>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</si>
  <si>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</si>
  <si>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</si>
  <si>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</si>
  <si>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</si>
  <si>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</si>
  <si>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</si>
  <si>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</si>
  <si>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</si>
  <si>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</si>
  <si>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</si>
  <si>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</si>
  <si>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</si>
  <si>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</si>
  <si>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</si>
  <si>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</si>
  <si>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</si>
  <si>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</si>
  <si>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</si>
  <si>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</si>
  <si>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</si>
  <si>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</si>
  <si>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</si>
  <si>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</si>
  <si>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</si>
  <si>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</si>
  <si>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</si>
  <si>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</si>
  <si>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</si>
  <si>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</si>
  <si>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10.1</t>
  </si>
  <si>
    <t>10.2</t>
  </si>
  <si>
    <t>10.3</t>
  </si>
  <si>
    <t>10.4</t>
  </si>
  <si>
    <t>10.5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</si>
  <si>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</si>
  <si>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</si>
  <si>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</si>
  <si>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</si>
  <si>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</si>
  <si>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</si>
  <si>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</si>
  <si>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</si>
  <si>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</si>
  <si>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</si>
  <si>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</si>
  <si>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активов к бухгалтерскому учету в год N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</si>
  <si>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</si>
  <si>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</si>
  <si>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</si>
  <si>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</si>
  <si>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</si>
  <si>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</si>
  <si>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</si>
  <si>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</si>
  <si>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</si>
  <si>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</si>
  <si>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</si>
  <si>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</si>
  <si>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</si>
  <si>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</si>
  <si>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</si>
  <si>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</si>
  <si>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</si>
  <si>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</si>
  <si>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</si>
  <si>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</si>
  <si>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</si>
  <si>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</si>
  <si>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</si>
  <si>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</si>
  <si>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</si>
  <si>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</si>
  <si>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</si>
  <si>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</si>
  <si>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</si>
  <si>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</si>
  <si>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</si>
  <si>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</si>
  <si>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</si>
  <si>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</si>
  <si>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</si>
  <si>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</si>
  <si>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</si>
  <si>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</si>
  <si>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</si>
  <si>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</si>
  <si>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</si>
  <si>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</si>
  <si>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</si>
  <si>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</si>
  <si>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</si>
  <si>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</si>
  <si>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</si>
  <si>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</si>
  <si>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</si>
  <si>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</si>
  <si>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</si>
  <si>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</si>
  <si>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</si>
  <si>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</si>
  <si>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</si>
  <si>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</si>
  <si>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</si>
  <si>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</si>
  <si>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</si>
  <si>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</si>
  <si>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</si>
  <si>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</si>
  <si>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Отклонения от плановых показателей по итогам отчетного периода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</si>
  <si>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</si>
  <si>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</si>
  <si>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</si>
  <si>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</si>
  <si>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</si>
  <si>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</si>
  <si>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</si>
  <si>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</si>
  <si>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</si>
  <si>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</si>
  <si>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</si>
  <si>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</si>
  <si>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</si>
  <si>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</si>
  <si>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</si>
  <si>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</si>
  <si>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</si>
  <si>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</si>
  <si>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0</t>
  </si>
  <si>
    <t>0.1</t>
  </si>
  <si>
    <t>0.2</t>
  </si>
  <si>
    <t>0.3</t>
  </si>
  <si>
    <t>0.4</t>
  </si>
  <si>
    <t>0.5</t>
  </si>
  <si>
    <t>0.6</t>
  </si>
  <si>
    <t>1</t>
  </si>
  <si>
    <t>1.2.2.1</t>
  </si>
  <si>
    <t>1.6.4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</si>
  <si>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</si>
  <si>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</si>
  <si>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</si>
  <si>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</si>
  <si>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</si>
  <si>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</si>
  <si>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</si>
  <si>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</si>
  <si>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</si>
  <si>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</si>
  <si>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</si>
  <si>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 на границе балансовой принадлежности</t>
  </si>
  <si>
    <t>Прочее новое строительство объектов электросетевого хозяйства всего, в том числе:</t>
  </si>
  <si>
    <t>Прочие инвестиционные проекты, всего, в том числе:</t>
  </si>
  <si>
    <t>Установка грозозащиты по фидерам 6 кВ ПС 110/35/6 кВ "Арсеньев-1", ПС 35/6 кВ "Город", ПС 110/35/6 кВ "Молодежная"</t>
  </si>
  <si>
    <t>Акуционерное общество "Арсеньевэлектросервис"</t>
  </si>
  <si>
    <t xml:space="preserve"> Источники финансирования инвестиционной программы субъекта электроэнергетики</t>
  </si>
  <si>
    <t xml:space="preserve">  приказом Департаментом энергетики Приморского края №45пр-107 от 06.08.2019г</t>
  </si>
  <si>
    <t>Акционерное общество "Арсеньевэлектросервис"</t>
  </si>
  <si>
    <t>Акционерное общество "Асеньевэлектросервис"</t>
  </si>
  <si>
    <t>Акционерное общество "Арсеньевэлектросервс"</t>
  </si>
  <si>
    <t>Акционерное общество "Арсеньевэлнетросервис"</t>
  </si>
  <si>
    <t>изменение стоимости преобретаемых материалов</t>
  </si>
  <si>
    <t>нд</t>
  </si>
  <si>
    <t xml:space="preserve">Генеральный директор                                                        Малярович Д.В.  </t>
  </si>
  <si>
    <t xml:space="preserve">Генеральный директор                                           Малярович Д.В.  </t>
  </si>
  <si>
    <t xml:space="preserve"> Генеральный\директор                                              Малярович Д.В.</t>
  </si>
  <si>
    <t xml:space="preserve">   Генеральный директор                                             Малярович Д.В.</t>
  </si>
  <si>
    <t xml:space="preserve">  Генеральный директор                                 Малярович Д.В.</t>
  </si>
  <si>
    <t xml:space="preserve"> Генеральный директор                                        Малярович Д.В.</t>
  </si>
  <si>
    <t xml:space="preserve">   Генеральный директор                                          Малярович Д.В.</t>
  </si>
  <si>
    <t xml:space="preserve">  Генеральный директор                                      Малярович Д.В.</t>
  </si>
  <si>
    <t>2023</t>
  </si>
  <si>
    <t>Прокладка 2-й КЛ-0,4 кВ от ТП-40 до ВРУ дома по ул. Жуковского, 13</t>
  </si>
  <si>
    <t>Прокладка 2-х КЛ-0,4 кВ от ТП-40 до ВРУ дома по ул. Жуковского, 15</t>
  </si>
  <si>
    <t>1.2.2.1.11</t>
  </si>
  <si>
    <t xml:space="preserve">Реконструкция КЛ-6 кВ ф-3; ф-10 от ПС 35/6 кВ "Город" до ТП-20 </t>
  </si>
  <si>
    <t>1.2.2.1.12</t>
  </si>
  <si>
    <t xml:space="preserve">Реконструкция КЛ-6 кВ ф-9; ф-13 от ПС 35/6 кВ "Город" до ТП-146 </t>
  </si>
  <si>
    <t>Строительство ВЛ-6 кВ от оп. № 19 ВЛ-6 кВ ф-18 ПС 110/35/6 кВ "Молодежная" до проектируемой КТП-250 кВА район городского кладбища</t>
  </si>
  <si>
    <t>1.4.12</t>
  </si>
  <si>
    <t>Строительство ВЛ-6 кВ от оп. № 134 ВЛ-6 кВ ф-27 ПС 110/35/6 кВ "Арсеньев-1" до проектируемой КТПН-400 кВА район ул. Чапаева</t>
  </si>
  <si>
    <t>1.4.13</t>
  </si>
  <si>
    <t>Строительство ВЛ-0,4 кВ от проектируемой КТПН-400 кВА район ул. Чапаева до вновь сформированных земельных участков</t>
  </si>
  <si>
    <t>1.4.18</t>
  </si>
  <si>
    <t>Строительство КТП-250 кВА городского кладбища</t>
  </si>
  <si>
    <t>1.4.20</t>
  </si>
  <si>
    <t>Строительство КТПН-400 кВА район ул. Чапаева</t>
  </si>
  <si>
    <t xml:space="preserve">Установка пункта секционирования на ВЛ-6 кВ ф-18 ПС 110/35/6 кВ "Молодежная" </t>
  </si>
  <si>
    <t xml:space="preserve">Установка пункта секционирования на ВЛ-6 кВ ф-5 ПС 110/35/6 кВ "Молодежная" </t>
  </si>
  <si>
    <t xml:space="preserve">Установка пункта секционирования на ВЛ-6 кВ ф-14 ПС 110/35/6 кВ "Молодежная" </t>
  </si>
  <si>
    <t>1.2.2.1.7</t>
  </si>
  <si>
    <t>1.2.2.1.8</t>
  </si>
  <si>
    <t>1.4.8</t>
  </si>
  <si>
    <t>1.6.2</t>
  </si>
  <si>
    <t>1.6.7</t>
  </si>
  <si>
    <t>1.6.8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</si>
</sst>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"/>
  </numFmts>
  <fonts count="5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top"/>
    </xf>
    <xf numFmtId="176" fontId="9" fillId="0" borderId="13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49" fontId="9" fillId="33" borderId="11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9" fillId="33" borderId="11" xfId="54" applyFont="1" applyFill="1" applyBorder="1" applyAlignment="1">
      <alignment horizontal="center" wrapText="1"/>
      <protection/>
    </xf>
    <xf numFmtId="49" fontId="6" fillId="33" borderId="11" xfId="54" applyNumberFormat="1" applyFont="1" applyFill="1" applyBorder="1" applyAlignment="1">
      <alignment horizontal="center" vertical="center"/>
      <protection/>
    </xf>
    <xf numFmtId="176" fontId="6" fillId="33" borderId="14" xfId="53" applyNumberFormat="1" applyFont="1" applyFill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>
      <alignment horizontal="center" vertical="center"/>
    </xf>
    <xf numFmtId="176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1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28" xfId="0" applyNumberFormat="1" applyFont="1" applyBorder="1" applyAlignment="1">
      <alignment horizontal="left" vertical="center" wrapText="1" indent="1"/>
    </xf>
    <xf numFmtId="0" fontId="6" fillId="0" borderId="15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15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28" xfId="0" applyNumberFormat="1" applyFont="1" applyBorder="1" applyAlignment="1">
      <alignment horizontal="left" vertical="center" indent="2"/>
    </xf>
    <xf numFmtId="0" fontId="6" fillId="0" borderId="15" xfId="0" applyNumberFormat="1" applyFont="1" applyBorder="1" applyAlignment="1">
      <alignment horizontal="left" vertical="center" indent="2"/>
    </xf>
    <xf numFmtId="0" fontId="6" fillId="0" borderId="29" xfId="0" applyNumberFormat="1" applyFont="1" applyBorder="1" applyAlignment="1">
      <alignment horizontal="left" vertical="center" wrapText="1" indent="1"/>
    </xf>
    <xf numFmtId="0" fontId="6" fillId="0" borderId="30" xfId="0" applyNumberFormat="1" applyFont="1" applyBorder="1" applyAlignment="1">
      <alignment horizontal="left" vertical="center" wrapText="1" indent="1"/>
    </xf>
    <xf numFmtId="0" fontId="6" fillId="0" borderId="31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indent="2"/>
    </xf>
    <xf numFmtId="0" fontId="6" fillId="0" borderId="28" xfId="0" applyNumberFormat="1" applyFont="1" applyBorder="1" applyAlignment="1">
      <alignment horizontal="left" vertical="center" wrapText="1" indent="2"/>
    </xf>
    <xf numFmtId="0" fontId="6" fillId="0" borderId="15" xfId="0" applyNumberFormat="1" applyFont="1" applyBorder="1" applyAlignment="1">
      <alignment horizontal="left" vertical="center" wrapText="1" indent="2"/>
    </xf>
    <xf numFmtId="0" fontId="6" fillId="0" borderId="35" xfId="0" applyNumberFormat="1" applyFont="1" applyBorder="1" applyAlignment="1">
      <alignment horizontal="left" vertical="center" indent="2"/>
    </xf>
    <xf numFmtId="0" fontId="6" fillId="0" borderId="36" xfId="0" applyNumberFormat="1" applyFont="1" applyBorder="1" applyAlignment="1">
      <alignment horizontal="left" vertical="center" indent="2"/>
    </xf>
    <xf numFmtId="0" fontId="6" fillId="0" borderId="19" xfId="0" applyNumberFormat="1" applyFont="1" applyBorder="1" applyAlignment="1">
      <alignment horizontal="left" vertical="center" indent="2"/>
    </xf>
    <xf numFmtId="0" fontId="6" fillId="0" borderId="14" xfId="0" applyNumberFormat="1" applyFont="1" applyBorder="1" applyAlignment="1">
      <alignment horizontal="left" vertical="center" wrapText="1" indent="3"/>
    </xf>
    <xf numFmtId="0" fontId="6" fillId="0" borderId="28" xfId="0" applyNumberFormat="1" applyFont="1" applyBorder="1" applyAlignment="1">
      <alignment horizontal="left" vertical="center" wrapText="1" indent="3"/>
    </xf>
    <xf numFmtId="0" fontId="6" fillId="0" borderId="15" xfId="0" applyNumberFormat="1" applyFont="1" applyBorder="1" applyAlignment="1">
      <alignment horizontal="left" vertical="center" wrapText="1" indent="3"/>
    </xf>
    <xf numFmtId="0" fontId="6" fillId="0" borderId="14" xfId="0" applyNumberFormat="1" applyFont="1" applyBorder="1" applyAlignment="1">
      <alignment horizontal="left" vertical="center" indent="3"/>
    </xf>
    <xf numFmtId="0" fontId="6" fillId="0" borderId="28" xfId="0" applyNumberFormat="1" applyFont="1" applyBorder="1" applyAlignment="1">
      <alignment horizontal="left" vertical="center" indent="3"/>
    </xf>
    <xf numFmtId="0" fontId="6" fillId="0" borderId="15" xfId="0" applyNumberFormat="1" applyFont="1" applyBorder="1" applyAlignment="1">
      <alignment horizontal="left" vertical="center" indent="3"/>
    </xf>
    <xf numFmtId="0" fontId="6" fillId="0" borderId="14" xfId="0" applyNumberFormat="1" applyFont="1" applyBorder="1" applyAlignment="1">
      <alignment horizontal="left" vertical="center" indent="4"/>
    </xf>
    <xf numFmtId="0" fontId="6" fillId="0" borderId="28" xfId="0" applyNumberFormat="1" applyFont="1" applyBorder="1" applyAlignment="1">
      <alignment horizontal="left" vertical="center" indent="4"/>
    </xf>
    <xf numFmtId="0" fontId="6" fillId="0" borderId="15" xfId="0" applyNumberFormat="1" applyFont="1" applyBorder="1" applyAlignment="1">
      <alignment horizontal="left" vertical="center" indent="4"/>
    </xf>
    <xf numFmtId="0" fontId="6" fillId="0" borderId="14" xfId="0" applyNumberFormat="1" applyFont="1" applyBorder="1" applyAlignment="1">
      <alignment horizontal="left" vertical="center" indent="5"/>
    </xf>
    <xf numFmtId="0" fontId="6" fillId="0" borderId="28" xfId="0" applyNumberFormat="1" applyFont="1" applyBorder="1" applyAlignment="1">
      <alignment horizontal="left" vertical="center" indent="5"/>
    </xf>
    <xf numFmtId="0" fontId="6" fillId="0" borderId="15" xfId="0" applyNumberFormat="1" applyFont="1" applyBorder="1" applyAlignment="1">
      <alignment horizontal="left" vertical="center" indent="5"/>
    </xf>
    <xf numFmtId="0" fontId="6" fillId="0" borderId="14" xfId="0" applyNumberFormat="1" applyFont="1" applyBorder="1" applyAlignment="1">
      <alignment horizontal="left" vertical="center" wrapText="1" indent="4"/>
    </xf>
    <xf numFmtId="0" fontId="6" fillId="0" borderId="28" xfId="0" applyNumberFormat="1" applyFont="1" applyBorder="1" applyAlignment="1">
      <alignment horizontal="left" vertical="center" wrapText="1" indent="4"/>
    </xf>
    <xf numFmtId="0" fontId="6" fillId="0" borderId="15" xfId="0" applyNumberFormat="1" applyFont="1" applyBorder="1" applyAlignment="1">
      <alignment horizontal="left" vertical="center" wrapText="1" indent="4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6" fillId="0" borderId="48" xfId="0" applyNumberFormat="1" applyFont="1" applyBorder="1" applyAlignment="1">
      <alignment horizontal="left" vertical="center"/>
    </xf>
    <xf numFmtId="0" fontId="6" fillId="0" borderId="45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30" fillId="0" borderId="11" xfId="0" applyFont="1" applyFill="1" applyBorder="1" applyAlignment="1">
      <alignment horizontal="center" vertical="center"/>
    </xf>
    <xf numFmtId="176" fontId="6" fillId="0" borderId="14" xfId="53" applyNumberFormat="1" applyFont="1" applyFill="1" applyBorder="1" applyAlignment="1" applyProtection="1">
      <alignment horizontal="left" vertical="center" wrapText="1"/>
      <protection locked="0"/>
    </xf>
    <xf numFmtId="176" fontId="6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6" fillId="33" borderId="11" xfId="54" applyFont="1" applyFill="1" applyBorder="1" applyAlignment="1">
      <alignment horizontal="left" vertical="top" wrapText="1"/>
      <protection/>
    </xf>
    <xf numFmtId="176" fontId="29" fillId="0" borderId="13" xfId="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wrapText="1"/>
    </xf>
    <xf numFmtId="0" fontId="9" fillId="0" borderId="28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left" wrapText="1"/>
    </xf>
    <xf numFmtId="0" fontId="2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8" fontId="6" fillId="33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49" fontId="29" fillId="33" borderId="11" xfId="54" applyNumberFormat="1" applyFont="1" applyFill="1" applyBorder="1" applyAlignment="1">
      <alignment horizontal="center" vertical="center"/>
      <protection/>
    </xf>
    <xf numFmtId="49" fontId="4" fillId="33" borderId="11" xfId="54" applyNumberFormat="1" applyFont="1" applyFill="1" applyBorder="1" applyAlignment="1">
      <alignment horizontal="center" vertical="center"/>
      <protection/>
    </xf>
    <xf numFmtId="176" fontId="51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top"/>
    </xf>
    <xf numFmtId="0" fontId="32" fillId="33" borderId="11" xfId="54" applyFont="1" applyFill="1" applyBorder="1" applyAlignment="1">
      <alignment horizontal="center" vertical="center" wrapText="1"/>
      <protection/>
    </xf>
    <xf numFmtId="0" fontId="32" fillId="33" borderId="11" xfId="54" applyFont="1" applyFill="1" applyBorder="1" applyAlignment="1">
      <alignment horizontal="center" wrapText="1"/>
      <protection/>
    </xf>
    <xf numFmtId="176" fontId="7" fillId="0" borderId="14" xfId="53" applyNumberFormat="1" applyFont="1" applyFill="1" applyBorder="1" applyAlignment="1" applyProtection="1">
      <alignment horizontal="left" vertical="center" wrapText="1"/>
      <protection locked="0"/>
    </xf>
    <xf numFmtId="176" fontId="7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7" fillId="33" borderId="11" xfId="54" applyFont="1" applyFill="1" applyBorder="1" applyAlignment="1">
      <alignment horizontal="left" vertical="top" wrapText="1"/>
      <protection/>
    </xf>
    <xf numFmtId="176" fontId="9" fillId="33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7">
      <selection activeCell="D18" sqref="D18:D45"/>
    </sheetView>
  </sheetViews>
  <sheetFormatPr defaultColWidth="9.00390625" defaultRowHeight="12.75"/>
  <cols>
    <col min="1" max="1" width="6.25390625" style="12" customWidth="1"/>
    <col min="2" max="2" width="18.625" style="12" customWidth="1"/>
    <col min="3" max="3" width="6.625" style="12" customWidth="1"/>
    <col min="4" max="4" width="6.375" style="12" customWidth="1"/>
    <col min="5" max="5" width="6.125" style="12" customWidth="1"/>
    <col min="6" max="6" width="6.00390625" style="12" customWidth="1"/>
    <col min="7" max="7" width="5.625" style="12" customWidth="1"/>
    <col min="8" max="8" width="5.75390625" style="12" customWidth="1"/>
    <col min="9" max="9" width="5.375" style="12" customWidth="1"/>
    <col min="10" max="10" width="5.625" style="54" customWidth="1"/>
    <col min="11" max="11" width="6.625" style="12" customWidth="1"/>
    <col min="12" max="12" width="5.75390625" style="12" customWidth="1"/>
    <col min="13" max="13" width="6.00390625" style="12" customWidth="1"/>
    <col min="14" max="14" width="5.625" style="12" customWidth="1"/>
    <col min="15" max="15" width="5.375" style="12" customWidth="1"/>
    <col min="16" max="16" width="6.25390625" style="12" customWidth="1"/>
    <col min="17" max="17" width="6.75390625" style="12" customWidth="1"/>
    <col min="18" max="18" width="9.625" style="12" customWidth="1"/>
    <col min="19" max="19" width="6.125" style="12" customWidth="1"/>
    <col min="20" max="20" width="10.25390625" style="12" customWidth="1"/>
    <col min="21" max="16384" width="9.125" style="12" customWidth="1"/>
  </cols>
  <sheetData>
    <row r="1" ht="10.5">
      <c r="T1" s="13" t="s">
        <v>26</v>
      </c>
    </row>
    <row r="2" spans="18:20" ht="24" customHeight="1">
      <c r="R2" s="92" t="s">
        <v>5</v>
      </c>
      <c r="S2" s="92"/>
      <c r="T2" s="92"/>
    </row>
    <row r="3" spans="1:20" ht="10.5">
      <c r="A3" s="93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6:12" ht="10.5">
      <c r="F4" s="13" t="s">
        <v>28</v>
      </c>
      <c r="G4" s="94" t="s">
        <v>362</v>
      </c>
      <c r="H4" s="94"/>
      <c r="I4" s="12" t="s">
        <v>29</v>
      </c>
      <c r="J4" s="94" t="s">
        <v>397</v>
      </c>
      <c r="K4" s="94"/>
      <c r="L4" s="12" t="s">
        <v>30</v>
      </c>
    </row>
    <row r="5" ht="11.25" customHeight="1"/>
    <row r="6" spans="6:16" ht="10.5">
      <c r="F6" s="13" t="s">
        <v>6</v>
      </c>
      <c r="G6" s="95" t="s">
        <v>380</v>
      </c>
      <c r="H6" s="95"/>
      <c r="I6" s="95"/>
      <c r="J6" s="95"/>
      <c r="K6" s="95"/>
      <c r="L6" s="95"/>
      <c r="M6" s="95"/>
      <c r="N6" s="95"/>
      <c r="O6" s="95"/>
      <c r="P6" s="55"/>
    </row>
    <row r="7" spans="7:16" ht="12.75" customHeight="1">
      <c r="G7" s="96" t="s">
        <v>7</v>
      </c>
      <c r="H7" s="96"/>
      <c r="I7" s="96"/>
      <c r="J7" s="96"/>
      <c r="K7" s="96"/>
      <c r="L7" s="96"/>
      <c r="M7" s="96"/>
      <c r="N7" s="96"/>
      <c r="O7" s="96"/>
      <c r="P7" s="15"/>
    </row>
    <row r="8" ht="11.25" customHeight="1"/>
    <row r="9" spans="9:12" ht="10.5">
      <c r="I9" s="13" t="s">
        <v>8</v>
      </c>
      <c r="J9" s="94" t="s">
        <v>397</v>
      </c>
      <c r="K9" s="94"/>
      <c r="L9" s="12" t="s">
        <v>9</v>
      </c>
    </row>
    <row r="10" ht="11.25" customHeight="1"/>
    <row r="11" spans="7:16" ht="10.5">
      <c r="G11" s="13" t="s">
        <v>10</v>
      </c>
      <c r="H11" s="94" t="s">
        <v>382</v>
      </c>
      <c r="I11" s="94"/>
      <c r="J11" s="94"/>
      <c r="K11" s="94"/>
      <c r="L11" s="94"/>
      <c r="M11" s="94"/>
      <c r="N11" s="94"/>
      <c r="O11" s="94"/>
      <c r="P11" s="94"/>
    </row>
    <row r="12" spans="8:16" ht="12.75" customHeight="1">
      <c r="H12" s="96" t="s">
        <v>11</v>
      </c>
      <c r="I12" s="96"/>
      <c r="J12" s="96"/>
      <c r="K12" s="96"/>
      <c r="L12" s="96"/>
      <c r="M12" s="96"/>
      <c r="N12" s="96"/>
      <c r="O12" s="96"/>
      <c r="P12" s="96"/>
    </row>
    <row r="13" ht="11.25" customHeight="1"/>
    <row r="14" spans="1:20" ht="48" customHeight="1">
      <c r="A14" s="86" t="s">
        <v>12</v>
      </c>
      <c r="B14" s="86" t="s">
        <v>13</v>
      </c>
      <c r="C14" s="86" t="s">
        <v>14</v>
      </c>
      <c r="D14" s="86" t="s">
        <v>15</v>
      </c>
      <c r="E14" s="86" t="s">
        <v>16</v>
      </c>
      <c r="F14" s="86" t="s">
        <v>31</v>
      </c>
      <c r="G14" s="89" t="s">
        <v>17</v>
      </c>
      <c r="H14" s="90"/>
      <c r="I14" s="90"/>
      <c r="J14" s="90"/>
      <c r="K14" s="90"/>
      <c r="L14" s="90"/>
      <c r="M14" s="90"/>
      <c r="N14" s="90"/>
      <c r="O14" s="90"/>
      <c r="P14" s="91"/>
      <c r="Q14" s="86" t="s">
        <v>23</v>
      </c>
      <c r="R14" s="89" t="s">
        <v>24</v>
      </c>
      <c r="S14" s="91"/>
      <c r="T14" s="86" t="s">
        <v>3</v>
      </c>
    </row>
    <row r="15" spans="1:20" ht="15" customHeight="1">
      <c r="A15" s="87"/>
      <c r="B15" s="87"/>
      <c r="C15" s="87"/>
      <c r="D15" s="87"/>
      <c r="E15" s="87"/>
      <c r="F15" s="87"/>
      <c r="G15" s="89" t="s">
        <v>18</v>
      </c>
      <c r="H15" s="91"/>
      <c r="I15" s="89" t="s">
        <v>19</v>
      </c>
      <c r="J15" s="91"/>
      <c r="K15" s="89" t="s">
        <v>20</v>
      </c>
      <c r="L15" s="91"/>
      <c r="M15" s="89" t="s">
        <v>21</v>
      </c>
      <c r="N15" s="91"/>
      <c r="O15" s="89" t="s">
        <v>22</v>
      </c>
      <c r="P15" s="91"/>
      <c r="Q15" s="87"/>
      <c r="R15" s="97" t="s">
        <v>25</v>
      </c>
      <c r="S15" s="99" t="s">
        <v>2</v>
      </c>
      <c r="T15" s="87"/>
    </row>
    <row r="16" spans="1:20" ht="141.75" customHeight="1">
      <c r="A16" s="101"/>
      <c r="B16" s="101"/>
      <c r="C16" s="101"/>
      <c r="D16" s="101"/>
      <c r="E16" s="88"/>
      <c r="F16" s="88"/>
      <c r="G16" s="56" t="s">
        <v>0</v>
      </c>
      <c r="H16" s="56" t="s">
        <v>1</v>
      </c>
      <c r="I16" s="56" t="s">
        <v>0</v>
      </c>
      <c r="J16" s="42" t="s">
        <v>1</v>
      </c>
      <c r="K16" s="56" t="s">
        <v>0</v>
      </c>
      <c r="L16" s="56" t="s">
        <v>1</v>
      </c>
      <c r="M16" s="56" t="s">
        <v>0</v>
      </c>
      <c r="N16" s="56" t="s">
        <v>1</v>
      </c>
      <c r="O16" s="56" t="s">
        <v>0</v>
      </c>
      <c r="P16" s="56" t="s">
        <v>1</v>
      </c>
      <c r="Q16" s="88"/>
      <c r="R16" s="98"/>
      <c r="S16" s="100"/>
      <c r="T16" s="101"/>
    </row>
    <row r="17" spans="1:20" ht="10.5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27">
        <v>15</v>
      </c>
      <c r="P17" s="27">
        <v>16</v>
      </c>
      <c r="Q17" s="27">
        <v>17</v>
      </c>
      <c r="R17" s="27">
        <v>18</v>
      </c>
      <c r="S17" s="27">
        <v>19</v>
      </c>
      <c r="T17" s="27">
        <v>20</v>
      </c>
    </row>
    <row r="18" spans="1:20" ht="40.5" customHeight="1">
      <c r="A18" s="33" t="s">
        <v>355</v>
      </c>
      <c r="B18" s="34" t="s">
        <v>4</v>
      </c>
      <c r="C18" s="21" t="s">
        <v>388</v>
      </c>
      <c r="D18" s="25">
        <f>13.621*1.2</f>
        <v>16.3452</v>
      </c>
      <c r="E18" s="29"/>
      <c r="F18" s="29"/>
      <c r="G18" s="25">
        <v>1.115</v>
      </c>
      <c r="H18" s="29">
        <v>2.004</v>
      </c>
      <c r="I18" s="29"/>
      <c r="J18" s="35"/>
      <c r="K18" s="29"/>
      <c r="L18" s="29"/>
      <c r="M18" s="29"/>
      <c r="N18" s="29"/>
      <c r="O18" s="29"/>
      <c r="P18" s="29"/>
      <c r="Q18" s="35">
        <f>D18-H18</f>
        <v>14.341199999999999</v>
      </c>
      <c r="R18" s="35">
        <f>G18-H18</f>
        <v>-0.889</v>
      </c>
      <c r="S18" s="51">
        <f>(H18*100/G18)-100</f>
        <v>79.73094170403587</v>
      </c>
      <c r="T18" s="57" t="s">
        <v>387</v>
      </c>
    </row>
    <row r="19" spans="1:20" ht="23.25" customHeight="1">
      <c r="A19" s="33" t="s">
        <v>356</v>
      </c>
      <c r="B19" s="34" t="s">
        <v>365</v>
      </c>
      <c r="C19" s="22" t="s">
        <v>388</v>
      </c>
      <c r="D19" s="25" t="s">
        <v>388</v>
      </c>
      <c r="E19" s="29"/>
      <c r="F19" s="29"/>
      <c r="G19" s="240" t="s">
        <v>388</v>
      </c>
      <c r="H19" s="29"/>
      <c r="I19" s="29"/>
      <c r="J19" s="35"/>
      <c r="K19" s="29"/>
      <c r="L19" s="29"/>
      <c r="M19" s="29"/>
      <c r="N19" s="29"/>
      <c r="O19" s="29"/>
      <c r="P19" s="29"/>
      <c r="Q19" s="35"/>
      <c r="R19" s="29"/>
      <c r="S19" s="51"/>
      <c r="T19" s="29"/>
    </row>
    <row r="20" spans="1:20" ht="47.25" customHeight="1">
      <c r="A20" s="33" t="s">
        <v>357</v>
      </c>
      <c r="B20" s="34" t="s">
        <v>366</v>
      </c>
      <c r="C20" s="22" t="s">
        <v>388</v>
      </c>
      <c r="D20" s="25">
        <f>D26*1.2</f>
        <v>11.137199999999998</v>
      </c>
      <c r="E20" s="29"/>
      <c r="F20" s="29"/>
      <c r="G20" s="240">
        <v>0.997</v>
      </c>
      <c r="H20" s="29"/>
      <c r="I20" s="29"/>
      <c r="J20" s="35"/>
      <c r="K20" s="29"/>
      <c r="L20" s="29"/>
      <c r="M20" s="29"/>
      <c r="N20" s="29"/>
      <c r="O20" s="29"/>
      <c r="P20" s="29"/>
      <c r="Q20" s="35">
        <f aca="true" t="shared" si="0" ref="Q19:Q45">D20-H20</f>
        <v>11.137199999999998</v>
      </c>
      <c r="R20" s="35">
        <f>G20-H20</f>
        <v>0.997</v>
      </c>
      <c r="S20" s="51">
        <f>(H20*100/G20)-100</f>
        <v>-100</v>
      </c>
      <c r="T20" s="57" t="s">
        <v>387</v>
      </c>
    </row>
    <row r="21" spans="1:20" ht="37.5" customHeight="1">
      <c r="A21" s="33" t="s">
        <v>358</v>
      </c>
      <c r="B21" s="34" t="s">
        <v>367</v>
      </c>
      <c r="C21" s="22" t="s">
        <v>388</v>
      </c>
      <c r="D21" s="25" t="s">
        <v>388</v>
      </c>
      <c r="E21" s="29"/>
      <c r="F21" s="29"/>
      <c r="G21" s="240" t="s">
        <v>388</v>
      </c>
      <c r="H21" s="29"/>
      <c r="I21" s="29"/>
      <c r="J21" s="35"/>
      <c r="K21" s="29"/>
      <c r="L21" s="29"/>
      <c r="M21" s="29"/>
      <c r="N21" s="29"/>
      <c r="O21" s="29"/>
      <c r="P21" s="29"/>
      <c r="Q21" s="35"/>
      <c r="R21" s="29"/>
      <c r="S21" s="51"/>
      <c r="T21" s="29"/>
    </row>
    <row r="22" spans="1:20" ht="36" customHeight="1">
      <c r="A22" s="33" t="s">
        <v>359</v>
      </c>
      <c r="B22" s="34" t="s">
        <v>368</v>
      </c>
      <c r="C22" s="22" t="s">
        <v>388</v>
      </c>
      <c r="D22" s="25">
        <f>D35*1.2</f>
        <v>4.676399999999999</v>
      </c>
      <c r="E22" s="29"/>
      <c r="F22" s="29"/>
      <c r="G22" s="240" t="s">
        <v>388</v>
      </c>
      <c r="H22" s="29"/>
      <c r="I22" s="29"/>
      <c r="J22" s="35"/>
      <c r="K22" s="29"/>
      <c r="L22" s="29"/>
      <c r="M22" s="29"/>
      <c r="N22" s="29"/>
      <c r="O22" s="29"/>
      <c r="P22" s="29"/>
      <c r="Q22" s="35">
        <f t="shared" si="0"/>
        <v>4.676399999999999</v>
      </c>
      <c r="R22" s="35"/>
      <c r="S22" s="51"/>
      <c r="T22" s="29"/>
    </row>
    <row r="23" spans="1:20" ht="34.5" customHeight="1">
      <c r="A23" s="33" t="s">
        <v>360</v>
      </c>
      <c r="B23" s="34" t="s">
        <v>369</v>
      </c>
      <c r="C23" s="22" t="s">
        <v>388</v>
      </c>
      <c r="D23" s="25" t="s">
        <v>388</v>
      </c>
      <c r="E23" s="29"/>
      <c r="F23" s="29"/>
      <c r="G23" s="240" t="s">
        <v>388</v>
      </c>
      <c r="H23" s="29"/>
      <c r="I23" s="29"/>
      <c r="J23" s="35"/>
      <c r="K23" s="29"/>
      <c r="L23" s="29"/>
      <c r="M23" s="29"/>
      <c r="N23" s="29"/>
      <c r="O23" s="29"/>
      <c r="P23" s="29"/>
      <c r="Q23" s="35"/>
      <c r="R23" s="29"/>
      <c r="S23" s="51"/>
      <c r="T23" s="29"/>
    </row>
    <row r="24" spans="1:20" ht="29.25" customHeight="1">
      <c r="A24" s="33" t="s">
        <v>361</v>
      </c>
      <c r="B24" s="34" t="s">
        <v>370</v>
      </c>
      <c r="C24" s="22" t="s">
        <v>388</v>
      </c>
      <c r="D24" s="25">
        <v>2.638</v>
      </c>
      <c r="E24" s="29"/>
      <c r="F24" s="29"/>
      <c r="G24" s="240">
        <v>0.139</v>
      </c>
      <c r="H24" s="29"/>
      <c r="I24" s="29"/>
      <c r="J24" s="35"/>
      <c r="K24" s="29"/>
      <c r="L24" s="29"/>
      <c r="M24" s="29"/>
      <c r="N24" s="29"/>
      <c r="O24" s="29"/>
      <c r="P24" s="29"/>
      <c r="Q24" s="35">
        <f t="shared" si="0"/>
        <v>2.638</v>
      </c>
      <c r="R24" s="35"/>
      <c r="S24" s="51">
        <f>(H24*100/G24)-100</f>
        <v>-100</v>
      </c>
      <c r="T24" s="57" t="s">
        <v>387</v>
      </c>
    </row>
    <row r="25" spans="1:20" ht="42" customHeight="1">
      <c r="A25" s="33" t="s">
        <v>362</v>
      </c>
      <c r="B25" s="34" t="s">
        <v>371</v>
      </c>
      <c r="C25" s="241" t="s">
        <v>388</v>
      </c>
      <c r="D25" s="231" t="s">
        <v>388</v>
      </c>
      <c r="E25" s="29"/>
      <c r="F25" s="29"/>
      <c r="G25" s="242" t="s">
        <v>388</v>
      </c>
      <c r="H25" s="29"/>
      <c r="I25" s="29"/>
      <c r="J25" s="35"/>
      <c r="K25" s="29"/>
      <c r="L25" s="29"/>
      <c r="M25" s="29"/>
      <c r="N25" s="29"/>
      <c r="O25" s="29"/>
      <c r="P25" s="29"/>
      <c r="Q25" s="35"/>
      <c r="R25" s="29"/>
      <c r="S25" s="51"/>
      <c r="T25" s="29"/>
    </row>
    <row r="26" spans="1:20" ht="44.25" customHeight="1">
      <c r="A26" s="33" t="s">
        <v>78</v>
      </c>
      <c r="B26" s="39" t="s">
        <v>372</v>
      </c>
      <c r="C26" s="22" t="s">
        <v>388</v>
      </c>
      <c r="D26" s="25">
        <f>D27+D33</f>
        <v>9.280999999999999</v>
      </c>
      <c r="E26" s="29"/>
      <c r="F26" s="29"/>
      <c r="G26" s="240">
        <v>0.997</v>
      </c>
      <c r="H26" s="29">
        <f>H33</f>
        <v>1.895</v>
      </c>
      <c r="I26" s="29"/>
      <c r="J26" s="35"/>
      <c r="K26" s="29"/>
      <c r="L26" s="29"/>
      <c r="M26" s="29"/>
      <c r="N26" s="29"/>
      <c r="O26" s="29"/>
      <c r="P26" s="29"/>
      <c r="Q26" s="35">
        <f t="shared" si="0"/>
        <v>7.385999999999999</v>
      </c>
      <c r="R26" s="29"/>
      <c r="S26" s="51"/>
      <c r="T26" s="29"/>
    </row>
    <row r="27" spans="1:20" ht="60.75" customHeight="1">
      <c r="A27" s="33" t="s">
        <v>189</v>
      </c>
      <c r="B27" s="34" t="s">
        <v>373</v>
      </c>
      <c r="C27" s="22" t="str">
        <f>C28</f>
        <v>нд</v>
      </c>
      <c r="D27" s="25">
        <f>D28</f>
        <v>5.273</v>
      </c>
      <c r="E27" s="29"/>
      <c r="F27" s="29"/>
      <c r="G27" s="240" t="str">
        <f>G28</f>
        <v>нд</v>
      </c>
      <c r="H27" s="29"/>
      <c r="I27" s="29"/>
      <c r="J27" s="35"/>
      <c r="K27" s="29"/>
      <c r="L27" s="29"/>
      <c r="M27" s="29"/>
      <c r="N27" s="29"/>
      <c r="O27" s="29"/>
      <c r="P27" s="29"/>
      <c r="Q27" s="35">
        <f t="shared" si="0"/>
        <v>5.273</v>
      </c>
      <c r="R27" s="35">
        <f>I27-J27</f>
        <v>0</v>
      </c>
      <c r="S27" s="51"/>
      <c r="T27" s="57" t="s">
        <v>387</v>
      </c>
    </row>
    <row r="28" spans="1:20" ht="42" customHeight="1">
      <c r="A28" s="33" t="s">
        <v>363</v>
      </c>
      <c r="B28" s="34" t="s">
        <v>374</v>
      </c>
      <c r="C28" s="22" t="s">
        <v>388</v>
      </c>
      <c r="D28" s="25">
        <f>SUM(D29:D32)</f>
        <v>5.273</v>
      </c>
      <c r="E28" s="29"/>
      <c r="F28" s="29"/>
      <c r="G28" s="25" t="s">
        <v>388</v>
      </c>
      <c r="H28" s="29"/>
      <c r="I28" s="29"/>
      <c r="J28" s="35"/>
      <c r="K28" s="29"/>
      <c r="L28" s="29"/>
      <c r="M28" s="29"/>
      <c r="N28" s="29"/>
      <c r="O28" s="29"/>
      <c r="P28" s="29"/>
      <c r="Q28" s="35">
        <f t="shared" si="0"/>
        <v>5.273</v>
      </c>
      <c r="R28" s="29"/>
      <c r="S28" s="51"/>
      <c r="T28" s="29"/>
    </row>
    <row r="29" spans="1:20" ht="36.75" customHeight="1">
      <c r="A29" s="40" t="s">
        <v>416</v>
      </c>
      <c r="B29" s="225" t="s">
        <v>398</v>
      </c>
      <c r="C29" s="23" t="s">
        <v>388</v>
      </c>
      <c r="D29" s="232">
        <v>0.127</v>
      </c>
      <c r="E29" s="29"/>
      <c r="F29" s="29"/>
      <c r="G29" s="233" t="s">
        <v>388</v>
      </c>
      <c r="H29" s="29"/>
      <c r="I29" s="29"/>
      <c r="J29" s="35"/>
      <c r="K29" s="29"/>
      <c r="L29" s="29"/>
      <c r="M29" s="29"/>
      <c r="N29" s="29"/>
      <c r="O29" s="29"/>
      <c r="P29" s="29"/>
      <c r="Q29" s="35">
        <f t="shared" si="0"/>
        <v>0.127</v>
      </c>
      <c r="R29" s="29"/>
      <c r="S29" s="51"/>
      <c r="T29" s="29"/>
    </row>
    <row r="30" spans="1:20" ht="42.75" customHeight="1">
      <c r="A30" s="40" t="s">
        <v>417</v>
      </c>
      <c r="B30" s="225" t="s">
        <v>399</v>
      </c>
      <c r="C30" s="23" t="s">
        <v>388</v>
      </c>
      <c r="D30" s="232">
        <v>0.147</v>
      </c>
      <c r="E30" s="28"/>
      <c r="F30" s="28"/>
      <c r="G30" s="233" t="s">
        <v>388</v>
      </c>
      <c r="H30" s="28"/>
      <c r="I30" s="28"/>
      <c r="J30" s="42"/>
      <c r="K30" s="28"/>
      <c r="L30" s="28"/>
      <c r="M30" s="28"/>
      <c r="N30" s="28"/>
      <c r="O30" s="28"/>
      <c r="P30" s="28"/>
      <c r="Q30" s="35">
        <f t="shared" si="0"/>
        <v>0.147</v>
      </c>
      <c r="R30" s="28"/>
      <c r="S30" s="49"/>
      <c r="T30" s="28"/>
    </row>
    <row r="31" spans="1:20" ht="41.25" customHeight="1">
      <c r="A31" s="40" t="s">
        <v>400</v>
      </c>
      <c r="B31" s="225" t="s">
        <v>401</v>
      </c>
      <c r="C31" s="23" t="s">
        <v>388</v>
      </c>
      <c r="D31" s="232">
        <v>2.532</v>
      </c>
      <c r="E31" s="28"/>
      <c r="F31" s="28"/>
      <c r="G31" s="233" t="s">
        <v>388</v>
      </c>
      <c r="H31" s="28"/>
      <c r="I31" s="28"/>
      <c r="J31" s="42"/>
      <c r="K31" s="28"/>
      <c r="L31" s="28"/>
      <c r="M31" s="28"/>
      <c r="N31" s="28"/>
      <c r="O31" s="28"/>
      <c r="P31" s="28"/>
      <c r="Q31" s="35">
        <f t="shared" si="0"/>
        <v>2.532</v>
      </c>
      <c r="R31" s="28"/>
      <c r="S31" s="49"/>
      <c r="T31" s="28"/>
    </row>
    <row r="32" spans="1:20" ht="37.5" customHeight="1">
      <c r="A32" s="40" t="s">
        <v>402</v>
      </c>
      <c r="B32" s="225" t="s">
        <v>403</v>
      </c>
      <c r="C32" s="23" t="s">
        <v>388</v>
      </c>
      <c r="D32" s="232">
        <v>2.467</v>
      </c>
      <c r="E32" s="28"/>
      <c r="F32" s="28"/>
      <c r="G32" s="233" t="s">
        <v>388</v>
      </c>
      <c r="H32" s="28"/>
      <c r="I32" s="28"/>
      <c r="J32" s="42"/>
      <c r="K32" s="28"/>
      <c r="L32" s="28"/>
      <c r="M32" s="28"/>
      <c r="N32" s="28"/>
      <c r="O32" s="28"/>
      <c r="P32" s="28"/>
      <c r="Q32" s="35">
        <f t="shared" si="0"/>
        <v>2.467</v>
      </c>
      <c r="R32" s="28"/>
      <c r="S32" s="49"/>
      <c r="T32" s="28"/>
    </row>
    <row r="33" spans="1:20" ht="54.75" customHeight="1">
      <c r="A33" s="33" t="s">
        <v>191</v>
      </c>
      <c r="B33" s="34" t="s">
        <v>375</v>
      </c>
      <c r="C33" s="22" t="str">
        <f>C34</f>
        <v>нд</v>
      </c>
      <c r="D33" s="25">
        <f>D34</f>
        <v>4.008</v>
      </c>
      <c r="E33" s="29"/>
      <c r="F33" s="29"/>
      <c r="G33" s="25">
        <f>G34</f>
        <v>0.997</v>
      </c>
      <c r="H33" s="29">
        <f>H34</f>
        <v>1.895</v>
      </c>
      <c r="I33" s="29"/>
      <c r="J33" s="35"/>
      <c r="K33" s="29"/>
      <c r="L33" s="29"/>
      <c r="M33" s="29"/>
      <c r="N33" s="29"/>
      <c r="O33" s="29"/>
      <c r="P33" s="29"/>
      <c r="Q33" s="35">
        <f t="shared" si="0"/>
        <v>2.113</v>
      </c>
      <c r="R33" s="35">
        <f>G33-H33</f>
        <v>-0.898</v>
      </c>
      <c r="S33" s="51">
        <f>(H33*100/G33)-100</f>
        <v>90.07021063189569</v>
      </c>
      <c r="T33" s="57" t="s">
        <v>387</v>
      </c>
    </row>
    <row r="34" spans="1:20" ht="41.25" customHeight="1">
      <c r="A34" s="40" t="s">
        <v>193</v>
      </c>
      <c r="B34" s="226" t="s">
        <v>376</v>
      </c>
      <c r="C34" s="23" t="s">
        <v>388</v>
      </c>
      <c r="D34" s="233">
        <v>4.008</v>
      </c>
      <c r="E34" s="28"/>
      <c r="F34" s="28"/>
      <c r="G34" s="233">
        <v>0.997</v>
      </c>
      <c r="H34" s="28">
        <v>1.895</v>
      </c>
      <c r="I34" s="28"/>
      <c r="J34" s="42"/>
      <c r="K34" s="28"/>
      <c r="L34" s="28"/>
      <c r="M34" s="28"/>
      <c r="N34" s="28"/>
      <c r="O34" s="28"/>
      <c r="P34" s="28"/>
      <c r="Q34" s="35">
        <f t="shared" si="0"/>
        <v>2.113</v>
      </c>
      <c r="R34" s="35">
        <f>G34-H34</f>
        <v>-0.898</v>
      </c>
      <c r="S34" s="51">
        <f>(H34*100/G34)-100</f>
        <v>90.07021063189569</v>
      </c>
      <c r="T34" s="57" t="s">
        <v>387</v>
      </c>
    </row>
    <row r="35" spans="1:20" ht="36.75" customHeight="1">
      <c r="A35" s="33" t="s">
        <v>80</v>
      </c>
      <c r="B35" s="39" t="s">
        <v>377</v>
      </c>
      <c r="C35" s="22" t="s">
        <v>388</v>
      </c>
      <c r="D35" s="25">
        <f>SUM(D36:D40)</f>
        <v>3.897</v>
      </c>
      <c r="E35" s="29"/>
      <c r="F35" s="29"/>
      <c r="G35" s="240" t="s">
        <v>388</v>
      </c>
      <c r="H35" s="29"/>
      <c r="I35" s="29"/>
      <c r="J35" s="35"/>
      <c r="K35" s="29"/>
      <c r="L35" s="29"/>
      <c r="M35" s="29"/>
      <c r="N35" s="29"/>
      <c r="O35" s="29"/>
      <c r="P35" s="29"/>
      <c r="Q35" s="35">
        <f t="shared" si="0"/>
        <v>3.897</v>
      </c>
      <c r="R35" s="29"/>
      <c r="S35" s="51"/>
      <c r="T35" s="29"/>
    </row>
    <row r="36" spans="1:20" ht="64.5" customHeight="1">
      <c r="A36" s="40" t="s">
        <v>418</v>
      </c>
      <c r="B36" s="225" t="s">
        <v>404</v>
      </c>
      <c r="C36" s="23" t="s">
        <v>388</v>
      </c>
      <c r="D36" s="234">
        <v>0.5</v>
      </c>
      <c r="E36" s="28"/>
      <c r="F36" s="28"/>
      <c r="G36" s="233" t="s">
        <v>388</v>
      </c>
      <c r="H36" s="28"/>
      <c r="I36" s="28"/>
      <c r="J36" s="42"/>
      <c r="K36" s="28"/>
      <c r="L36" s="28"/>
      <c r="M36" s="28"/>
      <c r="N36" s="28"/>
      <c r="O36" s="28"/>
      <c r="P36" s="28"/>
      <c r="Q36" s="35">
        <f t="shared" si="0"/>
        <v>0.5</v>
      </c>
      <c r="R36" s="28"/>
      <c r="S36" s="49"/>
      <c r="T36" s="28"/>
    </row>
    <row r="37" spans="1:20" ht="66.75" customHeight="1">
      <c r="A37" s="40" t="s">
        <v>405</v>
      </c>
      <c r="B37" s="225" t="s">
        <v>406</v>
      </c>
      <c r="C37" s="23" t="s">
        <v>388</v>
      </c>
      <c r="D37" s="234">
        <v>0.642</v>
      </c>
      <c r="E37" s="28"/>
      <c r="F37" s="28"/>
      <c r="G37" s="233" t="s">
        <v>388</v>
      </c>
      <c r="H37" s="28"/>
      <c r="I37" s="28"/>
      <c r="J37" s="42"/>
      <c r="K37" s="28"/>
      <c r="L37" s="28"/>
      <c r="M37" s="28"/>
      <c r="N37" s="28"/>
      <c r="O37" s="28"/>
      <c r="P37" s="28"/>
      <c r="Q37" s="35">
        <f t="shared" si="0"/>
        <v>0.642</v>
      </c>
      <c r="R37" s="28"/>
      <c r="S37" s="49"/>
      <c r="T37" s="28"/>
    </row>
    <row r="38" spans="1:20" ht="69.75" customHeight="1">
      <c r="A38" s="40" t="s">
        <v>407</v>
      </c>
      <c r="B38" s="225" t="s">
        <v>408</v>
      </c>
      <c r="C38" s="23" t="s">
        <v>388</v>
      </c>
      <c r="D38" s="234">
        <v>1.436</v>
      </c>
      <c r="E38" s="28"/>
      <c r="F38" s="28"/>
      <c r="G38" s="233" t="s">
        <v>388</v>
      </c>
      <c r="H38" s="28"/>
      <c r="I38" s="28"/>
      <c r="J38" s="42"/>
      <c r="K38" s="28"/>
      <c r="L38" s="28"/>
      <c r="M38" s="28"/>
      <c r="N38" s="28"/>
      <c r="O38" s="28"/>
      <c r="P38" s="28"/>
      <c r="Q38" s="35">
        <f t="shared" si="0"/>
        <v>1.436</v>
      </c>
      <c r="R38" s="28"/>
      <c r="S38" s="49"/>
      <c r="T38" s="28"/>
    </row>
    <row r="39" spans="1:20" ht="34.5" customHeight="1">
      <c r="A39" s="40" t="s">
        <v>409</v>
      </c>
      <c r="B39" s="226" t="s">
        <v>410</v>
      </c>
      <c r="C39" s="23" t="s">
        <v>388</v>
      </c>
      <c r="D39" s="232">
        <v>0.491</v>
      </c>
      <c r="E39" s="28"/>
      <c r="F39" s="28"/>
      <c r="G39" s="233" t="s">
        <v>388</v>
      </c>
      <c r="H39" s="28"/>
      <c r="I39" s="28"/>
      <c r="J39" s="42"/>
      <c r="K39" s="28"/>
      <c r="L39" s="28"/>
      <c r="M39" s="28"/>
      <c r="N39" s="28"/>
      <c r="O39" s="28"/>
      <c r="P39" s="28"/>
      <c r="Q39" s="35">
        <f t="shared" si="0"/>
        <v>0.491</v>
      </c>
      <c r="R39" s="28"/>
      <c r="S39" s="49"/>
      <c r="T39" s="28"/>
    </row>
    <row r="40" spans="1:20" ht="30" customHeight="1">
      <c r="A40" s="40" t="s">
        <v>411</v>
      </c>
      <c r="B40" s="226" t="s">
        <v>412</v>
      </c>
      <c r="C40" s="23" t="s">
        <v>388</v>
      </c>
      <c r="D40" s="232">
        <v>0.828</v>
      </c>
      <c r="E40" s="29"/>
      <c r="F40" s="29"/>
      <c r="G40" s="233" t="s">
        <v>388</v>
      </c>
      <c r="H40" s="29"/>
      <c r="I40" s="29"/>
      <c r="J40" s="35"/>
      <c r="K40" s="29"/>
      <c r="L40" s="29"/>
      <c r="M40" s="29"/>
      <c r="N40" s="29"/>
      <c r="O40" s="29"/>
      <c r="P40" s="29"/>
      <c r="Q40" s="35">
        <f t="shared" si="0"/>
        <v>0.828</v>
      </c>
      <c r="R40" s="35">
        <f>I40-J40</f>
        <v>0</v>
      </c>
      <c r="S40" s="51"/>
      <c r="T40" s="57" t="s">
        <v>387</v>
      </c>
    </row>
    <row r="41" spans="1:20" s="243" customFormat="1" ht="33.75" customHeight="1">
      <c r="A41" s="33" t="s">
        <v>81</v>
      </c>
      <c r="B41" s="39" t="s">
        <v>378</v>
      </c>
      <c r="C41" s="21" t="s">
        <v>388</v>
      </c>
      <c r="D41" s="25">
        <f>SUM(D42:D45)</f>
        <v>3.382970168</v>
      </c>
      <c r="E41" s="29"/>
      <c r="F41" s="29"/>
      <c r="G41" s="25">
        <f>G43</f>
        <v>0.116</v>
      </c>
      <c r="H41" s="29">
        <v>0.11</v>
      </c>
      <c r="I41" s="29"/>
      <c r="J41" s="35"/>
      <c r="K41" s="29"/>
      <c r="L41" s="29"/>
      <c r="M41" s="29"/>
      <c r="N41" s="29"/>
      <c r="O41" s="29"/>
      <c r="P41" s="29"/>
      <c r="Q41" s="35">
        <f t="shared" si="0"/>
        <v>3.272970168</v>
      </c>
      <c r="R41" s="35">
        <f>G41-H41</f>
        <v>0.006000000000000005</v>
      </c>
      <c r="S41" s="51">
        <f>(H41*100/G41)-100</f>
        <v>-5.172413793103459</v>
      </c>
      <c r="T41" s="57" t="s">
        <v>387</v>
      </c>
    </row>
    <row r="42" spans="1:20" ht="53.25" customHeight="1">
      <c r="A42" s="40" t="s">
        <v>419</v>
      </c>
      <c r="B42" s="225" t="s">
        <v>413</v>
      </c>
      <c r="C42" s="23" t="s">
        <v>388</v>
      </c>
      <c r="D42" s="232">
        <v>1.089</v>
      </c>
      <c r="E42" s="28"/>
      <c r="F42" s="28"/>
      <c r="G42" s="233" t="s">
        <v>388</v>
      </c>
      <c r="H42" s="28"/>
      <c r="I42" s="28"/>
      <c r="J42" s="42"/>
      <c r="K42" s="28"/>
      <c r="L42" s="28"/>
      <c r="M42" s="28"/>
      <c r="N42" s="28"/>
      <c r="O42" s="28"/>
      <c r="P42" s="28"/>
      <c r="Q42" s="35">
        <f t="shared" si="0"/>
        <v>1.089</v>
      </c>
      <c r="R42" s="35">
        <f>I42-J42</f>
        <v>0</v>
      </c>
      <c r="S42" s="51"/>
      <c r="T42" s="28"/>
    </row>
    <row r="43" spans="1:20" ht="65.25" customHeight="1">
      <c r="A43" s="40" t="s">
        <v>364</v>
      </c>
      <c r="B43" s="225" t="s">
        <v>379</v>
      </c>
      <c r="C43" s="23" t="s">
        <v>388</v>
      </c>
      <c r="D43" s="232">
        <v>0.116</v>
      </c>
      <c r="E43" s="28"/>
      <c r="F43" s="28"/>
      <c r="G43" s="232">
        <v>0.116</v>
      </c>
      <c r="H43" s="28">
        <v>0.11</v>
      </c>
      <c r="I43" s="28"/>
      <c r="J43" s="42"/>
      <c r="K43" s="28"/>
      <c r="L43" s="28"/>
      <c r="M43" s="28"/>
      <c r="N43" s="28"/>
      <c r="O43" s="28"/>
      <c r="P43" s="28"/>
      <c r="Q43" s="35">
        <f t="shared" si="0"/>
        <v>0.006000000000000005</v>
      </c>
      <c r="R43" s="35">
        <f>G43-H43</f>
        <v>0.006000000000000005</v>
      </c>
      <c r="S43" s="51">
        <f>(H43*100/G43)-100</f>
        <v>-5.172413793103459</v>
      </c>
      <c r="T43" s="32"/>
    </row>
    <row r="44" spans="1:20" ht="42">
      <c r="A44" s="40" t="s">
        <v>420</v>
      </c>
      <c r="B44" s="227" t="s">
        <v>414</v>
      </c>
      <c r="C44" s="23" t="s">
        <v>388</v>
      </c>
      <c r="D44" s="232">
        <v>1.089</v>
      </c>
      <c r="E44" s="28"/>
      <c r="F44" s="28"/>
      <c r="G44" s="233" t="s">
        <v>388</v>
      </c>
      <c r="H44" s="28"/>
      <c r="I44" s="28"/>
      <c r="J44" s="42"/>
      <c r="K44" s="28"/>
      <c r="L44" s="28"/>
      <c r="M44" s="28"/>
      <c r="N44" s="28"/>
      <c r="O44" s="28"/>
      <c r="P44" s="28"/>
      <c r="Q44" s="35">
        <f t="shared" si="0"/>
        <v>1.089</v>
      </c>
      <c r="R44" s="35">
        <f>I44-J44</f>
        <v>0</v>
      </c>
      <c r="S44" s="51"/>
      <c r="T44" s="28"/>
    </row>
    <row r="45" spans="1:20" ht="42">
      <c r="A45" s="40" t="s">
        <v>421</v>
      </c>
      <c r="B45" s="227" t="s">
        <v>415</v>
      </c>
      <c r="C45" s="23" t="s">
        <v>388</v>
      </c>
      <c r="D45" s="232">
        <f>(907475.14/1000000)*1.2</f>
        <v>1.0889701680000001</v>
      </c>
      <c r="E45" s="28"/>
      <c r="F45" s="28"/>
      <c r="G45" s="233" t="s">
        <v>388</v>
      </c>
      <c r="H45" s="28"/>
      <c r="I45" s="28"/>
      <c r="J45" s="42"/>
      <c r="K45" s="28"/>
      <c r="L45" s="28"/>
      <c r="M45" s="28"/>
      <c r="N45" s="28"/>
      <c r="O45" s="28"/>
      <c r="P45" s="28"/>
      <c r="Q45" s="35">
        <f t="shared" si="0"/>
        <v>1.0889701680000001</v>
      </c>
      <c r="R45" s="42">
        <f>R19</f>
        <v>0</v>
      </c>
      <c r="S45" s="49">
        <f>S19</f>
        <v>0</v>
      </c>
      <c r="T45" s="32"/>
    </row>
    <row r="46" spans="1:3" ht="10.5" customHeight="1">
      <c r="A46" s="53" t="s">
        <v>390</v>
      </c>
      <c r="B46" s="53"/>
      <c r="C46" s="53"/>
    </row>
    <row r="48" spans="4:14" ht="10.5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J9:K9"/>
    <mergeCell ref="H11:P11"/>
    <mergeCell ref="H12:P12"/>
    <mergeCell ref="A14:A16"/>
    <mergeCell ref="B14:B16"/>
    <mergeCell ref="C14:C16"/>
    <mergeCell ref="D14:D16"/>
    <mergeCell ref="E14:E16"/>
    <mergeCell ref="F14:F16"/>
    <mergeCell ref="G14:P14"/>
    <mergeCell ref="R2:T2"/>
    <mergeCell ref="A3:T3"/>
    <mergeCell ref="G4:H4"/>
    <mergeCell ref="J4:K4"/>
    <mergeCell ref="G6:O6"/>
    <mergeCell ref="G7:O7"/>
    <mergeCell ref="R15:R16"/>
    <mergeCell ref="S15:S16"/>
  </mergeCells>
  <printOptions/>
  <pageMargins left="0.33" right="0.33" top="0.3" bottom="0.3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6">
      <selection activeCell="A20" sqref="A20:B47"/>
    </sheetView>
  </sheetViews>
  <sheetFormatPr defaultColWidth="9.00390625" defaultRowHeight="12.75"/>
  <cols>
    <col min="1" max="1" width="5.25390625" style="12" customWidth="1"/>
    <col min="2" max="2" width="15.375" style="12" customWidth="1"/>
    <col min="3" max="3" width="5.875" style="12" customWidth="1"/>
    <col min="4" max="4" width="5.75390625" style="12" customWidth="1"/>
    <col min="5" max="5" width="5.25390625" style="12" customWidth="1"/>
    <col min="6" max="6" width="6.125" style="12" customWidth="1"/>
    <col min="7" max="7" width="5.875" style="12" customWidth="1"/>
    <col min="8" max="8" width="5.375" style="12" customWidth="1"/>
    <col min="9" max="9" width="5.625" style="12" customWidth="1"/>
    <col min="10" max="10" width="5.875" style="12" customWidth="1"/>
    <col min="11" max="11" width="6.00390625" style="12" customWidth="1"/>
    <col min="12" max="12" width="5.875" style="12" customWidth="1"/>
    <col min="13" max="13" width="5.625" style="12" customWidth="1"/>
    <col min="14" max="14" width="5.875" style="12" customWidth="1"/>
    <col min="15" max="15" width="5.375" style="12" customWidth="1"/>
    <col min="16" max="17" width="5.125" style="12" customWidth="1"/>
    <col min="18" max="18" width="5.375" style="12" customWidth="1"/>
    <col min="19" max="19" width="5.00390625" style="12" customWidth="1"/>
    <col min="20" max="20" width="5.25390625" style="12" customWidth="1"/>
    <col min="21" max="21" width="4.875" style="12" customWidth="1"/>
    <col min="22" max="22" width="4.75390625" style="12" customWidth="1"/>
    <col min="23" max="23" width="6.75390625" style="12" customWidth="1"/>
    <col min="24" max="24" width="7.75390625" style="12" customWidth="1"/>
    <col min="25" max="16384" width="9.125" style="12" customWidth="1"/>
  </cols>
  <sheetData>
    <row r="1" ht="10.5">
      <c r="X1" s="13" t="s">
        <v>32</v>
      </c>
    </row>
    <row r="2" spans="16:24" ht="24" customHeight="1">
      <c r="P2" s="14"/>
      <c r="Q2" s="14"/>
      <c r="R2" s="14"/>
      <c r="S2" s="14"/>
      <c r="T2" s="14"/>
      <c r="U2" s="14"/>
      <c r="V2" s="92" t="s">
        <v>5</v>
      </c>
      <c r="W2" s="92"/>
      <c r="X2" s="92"/>
    </row>
    <row r="3" spans="1:24" ht="12" customHeight="1">
      <c r="A3" s="93" t="s">
        <v>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8:14" ht="10.5">
      <c r="H4" s="13" t="s">
        <v>28</v>
      </c>
      <c r="I4" s="94" t="s">
        <v>362</v>
      </c>
      <c r="J4" s="94"/>
      <c r="K4" s="12" t="s">
        <v>29</v>
      </c>
      <c r="L4" s="94" t="s">
        <v>397</v>
      </c>
      <c r="M4" s="94"/>
      <c r="N4" s="12" t="s">
        <v>30</v>
      </c>
    </row>
    <row r="5" ht="11.25" customHeight="1"/>
    <row r="6" spans="8:18" ht="10.5">
      <c r="H6" s="13" t="s">
        <v>6</v>
      </c>
      <c r="I6" s="95" t="s">
        <v>386</v>
      </c>
      <c r="J6" s="95"/>
      <c r="K6" s="95"/>
      <c r="L6" s="95"/>
      <c r="M6" s="95"/>
      <c r="N6" s="95"/>
      <c r="O6" s="95"/>
      <c r="P6" s="95"/>
      <c r="Q6" s="95"/>
      <c r="R6" s="95"/>
    </row>
    <row r="7" spans="9:18" ht="12.75" customHeight="1">
      <c r="I7" s="96" t="s">
        <v>7</v>
      </c>
      <c r="J7" s="96"/>
      <c r="K7" s="96"/>
      <c r="L7" s="96"/>
      <c r="M7" s="96"/>
      <c r="N7" s="96"/>
      <c r="O7" s="96"/>
      <c r="P7" s="96"/>
      <c r="Q7" s="96"/>
      <c r="R7" s="96"/>
    </row>
    <row r="8" ht="11.25" customHeight="1"/>
    <row r="9" spans="11:14" ht="10.5">
      <c r="K9" s="13" t="s">
        <v>8</v>
      </c>
      <c r="L9" s="94" t="s">
        <v>397</v>
      </c>
      <c r="M9" s="94"/>
      <c r="N9" s="12" t="s">
        <v>9</v>
      </c>
    </row>
    <row r="10" ht="11.25" customHeight="1"/>
    <row r="11" spans="10:19" ht="10.5">
      <c r="J11" s="13" t="s">
        <v>10</v>
      </c>
      <c r="K11" s="94" t="s">
        <v>382</v>
      </c>
      <c r="L11" s="94"/>
      <c r="M11" s="94"/>
      <c r="N11" s="94"/>
      <c r="O11" s="94"/>
      <c r="P11" s="94"/>
      <c r="Q11" s="94"/>
      <c r="R11" s="94"/>
      <c r="S11" s="94"/>
    </row>
    <row r="12" spans="11:19" ht="12.75" customHeight="1">
      <c r="K12" s="96" t="s">
        <v>11</v>
      </c>
      <c r="L12" s="96"/>
      <c r="M12" s="96"/>
      <c r="N12" s="96"/>
      <c r="O12" s="96"/>
      <c r="P12" s="96"/>
      <c r="Q12" s="96"/>
      <c r="R12" s="96"/>
      <c r="S12" s="96"/>
    </row>
    <row r="13" ht="11.25" customHeight="1"/>
    <row r="14" spans="1:24" ht="15" customHeight="1">
      <c r="A14" s="86" t="s">
        <v>12</v>
      </c>
      <c r="B14" s="86" t="s">
        <v>13</v>
      </c>
      <c r="C14" s="86" t="s">
        <v>14</v>
      </c>
      <c r="D14" s="109" t="s">
        <v>34</v>
      </c>
      <c r="E14" s="109"/>
      <c r="F14" s="109"/>
      <c r="G14" s="109"/>
      <c r="H14" s="109"/>
      <c r="I14" s="109"/>
      <c r="J14" s="109"/>
      <c r="K14" s="109"/>
      <c r="L14" s="109"/>
      <c r="M14" s="110"/>
      <c r="N14" s="112" t="s">
        <v>24</v>
      </c>
      <c r="O14" s="113"/>
      <c r="P14" s="113"/>
      <c r="Q14" s="113"/>
      <c r="R14" s="113"/>
      <c r="S14" s="113"/>
      <c r="T14" s="113"/>
      <c r="U14" s="113"/>
      <c r="V14" s="113"/>
      <c r="W14" s="114"/>
      <c r="X14" s="86" t="s">
        <v>3</v>
      </c>
    </row>
    <row r="15" spans="1:24" ht="15" customHeight="1">
      <c r="A15" s="87"/>
      <c r="B15" s="87"/>
      <c r="C15" s="87"/>
      <c r="D15" s="108" t="s">
        <v>35</v>
      </c>
      <c r="E15" s="109"/>
      <c r="F15" s="109"/>
      <c r="G15" s="109"/>
      <c r="H15" s="109"/>
      <c r="I15" s="109"/>
      <c r="J15" s="109"/>
      <c r="K15" s="109"/>
      <c r="L15" s="109"/>
      <c r="M15" s="110"/>
      <c r="N15" s="88"/>
      <c r="O15" s="115"/>
      <c r="P15" s="115"/>
      <c r="Q15" s="115"/>
      <c r="R15" s="115"/>
      <c r="S15" s="115"/>
      <c r="T15" s="115"/>
      <c r="U15" s="115"/>
      <c r="V15" s="115"/>
      <c r="W15" s="116"/>
      <c r="X15" s="87"/>
    </row>
    <row r="16" spans="1:24" ht="15" customHeight="1">
      <c r="A16" s="87"/>
      <c r="B16" s="87"/>
      <c r="C16" s="87"/>
      <c r="D16" s="108" t="s">
        <v>0</v>
      </c>
      <c r="E16" s="109"/>
      <c r="F16" s="109"/>
      <c r="G16" s="109"/>
      <c r="H16" s="110"/>
      <c r="I16" s="108" t="s">
        <v>1</v>
      </c>
      <c r="J16" s="109"/>
      <c r="K16" s="109"/>
      <c r="L16" s="109"/>
      <c r="M16" s="110"/>
      <c r="N16" s="111" t="s">
        <v>36</v>
      </c>
      <c r="O16" s="111"/>
      <c r="P16" s="111" t="s">
        <v>37</v>
      </c>
      <c r="Q16" s="111"/>
      <c r="R16" s="111" t="s">
        <v>38</v>
      </c>
      <c r="S16" s="111"/>
      <c r="T16" s="111" t="s">
        <v>39</v>
      </c>
      <c r="U16" s="111"/>
      <c r="V16" s="111" t="s">
        <v>40</v>
      </c>
      <c r="W16" s="111"/>
      <c r="X16" s="87"/>
    </row>
    <row r="17" spans="1:24" ht="111.75" customHeight="1">
      <c r="A17" s="87"/>
      <c r="B17" s="87"/>
      <c r="C17" s="87"/>
      <c r="D17" s="106" t="s">
        <v>36</v>
      </c>
      <c r="E17" s="106" t="s">
        <v>37</v>
      </c>
      <c r="F17" s="106" t="s">
        <v>38</v>
      </c>
      <c r="G17" s="106" t="s">
        <v>39</v>
      </c>
      <c r="H17" s="106" t="s">
        <v>41</v>
      </c>
      <c r="I17" s="106" t="s">
        <v>42</v>
      </c>
      <c r="J17" s="106" t="s">
        <v>37</v>
      </c>
      <c r="K17" s="106" t="s">
        <v>38</v>
      </c>
      <c r="L17" s="106" t="s">
        <v>39</v>
      </c>
      <c r="M17" s="106" t="s">
        <v>41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87"/>
    </row>
    <row r="18" spans="1:24" ht="40.5" customHeight="1">
      <c r="A18" s="101"/>
      <c r="B18" s="101"/>
      <c r="C18" s="101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7" t="s">
        <v>25</v>
      </c>
      <c r="O18" s="47" t="s">
        <v>2</v>
      </c>
      <c r="P18" s="47" t="s">
        <v>25</v>
      </c>
      <c r="Q18" s="47" t="s">
        <v>2</v>
      </c>
      <c r="R18" s="47" t="s">
        <v>25</v>
      </c>
      <c r="S18" s="47" t="s">
        <v>2</v>
      </c>
      <c r="T18" s="47" t="s">
        <v>25</v>
      </c>
      <c r="U18" s="48" t="s">
        <v>2</v>
      </c>
      <c r="V18" s="47" t="s">
        <v>25</v>
      </c>
      <c r="W18" s="47" t="s">
        <v>2</v>
      </c>
      <c r="X18" s="101"/>
    </row>
    <row r="19" spans="1:24" ht="10.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7">
        <v>8</v>
      </c>
      <c r="I19" s="27">
        <v>9</v>
      </c>
      <c r="J19" s="27">
        <v>10</v>
      </c>
      <c r="K19" s="27">
        <v>11</v>
      </c>
      <c r="L19" s="27">
        <v>12</v>
      </c>
      <c r="M19" s="27">
        <v>13</v>
      </c>
      <c r="N19" s="27">
        <v>14</v>
      </c>
      <c r="O19" s="27">
        <v>15</v>
      </c>
      <c r="P19" s="27">
        <v>16</v>
      </c>
      <c r="Q19" s="27">
        <v>17</v>
      </c>
      <c r="R19" s="27">
        <v>18</v>
      </c>
      <c r="S19" s="27">
        <v>19</v>
      </c>
      <c r="T19" s="27">
        <v>20</v>
      </c>
      <c r="U19" s="27">
        <v>21</v>
      </c>
      <c r="V19" s="27">
        <v>22</v>
      </c>
      <c r="W19" s="27">
        <v>23</v>
      </c>
      <c r="X19" s="27">
        <v>24</v>
      </c>
    </row>
    <row r="20" spans="1:24" ht="53.25" customHeight="1">
      <c r="A20" s="33" t="s">
        <v>355</v>
      </c>
      <c r="B20" s="34" t="s">
        <v>4</v>
      </c>
      <c r="C20" s="27"/>
      <c r="D20" s="25">
        <f>13.621*1.2</f>
        <v>16.3452</v>
      </c>
      <c r="E20" s="27"/>
      <c r="F20" s="27"/>
      <c r="G20" s="29">
        <v>1.986</v>
      </c>
      <c r="H20" s="29"/>
      <c r="I20" s="27"/>
      <c r="J20" s="27"/>
      <c r="K20" s="27"/>
      <c r="L20" s="35">
        <f>L22+L26</f>
        <v>2.004</v>
      </c>
      <c r="M20" s="27"/>
      <c r="N20" s="27"/>
      <c r="O20" s="27"/>
      <c r="P20" s="27"/>
      <c r="Q20" s="27"/>
      <c r="R20" s="27"/>
      <c r="S20" s="27"/>
      <c r="T20" s="35">
        <f>G20-L20</f>
        <v>-0.018000000000000016</v>
      </c>
      <c r="U20" s="49">
        <f>(L20*100/G20)-100</f>
        <v>0.9063444108761303</v>
      </c>
      <c r="V20" s="27"/>
      <c r="W20" s="27"/>
      <c r="X20" s="38" t="s">
        <v>387</v>
      </c>
    </row>
    <row r="21" spans="1:24" ht="36.75" customHeight="1">
      <c r="A21" s="33" t="s">
        <v>356</v>
      </c>
      <c r="B21" s="34" t="s">
        <v>365</v>
      </c>
      <c r="C21" s="27"/>
      <c r="D21" s="25" t="s">
        <v>388</v>
      </c>
      <c r="E21" s="27"/>
      <c r="F21" s="27"/>
      <c r="G21" s="29"/>
      <c r="H21" s="29"/>
      <c r="I21" s="27"/>
      <c r="J21" s="27"/>
      <c r="K21" s="27"/>
      <c r="L21" s="35"/>
      <c r="M21" s="27"/>
      <c r="N21" s="27"/>
      <c r="O21" s="27"/>
      <c r="P21" s="27"/>
      <c r="Q21" s="27"/>
      <c r="R21" s="27"/>
      <c r="S21" s="27"/>
      <c r="T21" s="29"/>
      <c r="U21" s="49"/>
      <c r="V21" s="27"/>
      <c r="W21" s="27"/>
      <c r="X21" s="27"/>
    </row>
    <row r="22" spans="1:24" ht="63" customHeight="1">
      <c r="A22" s="33" t="s">
        <v>357</v>
      </c>
      <c r="B22" s="34" t="s">
        <v>366</v>
      </c>
      <c r="C22" s="27"/>
      <c r="D22" s="25">
        <f>D28*1.2</f>
        <v>11.137199999999998</v>
      </c>
      <c r="E22" s="27"/>
      <c r="F22" s="27"/>
      <c r="G22" s="29">
        <v>0.997</v>
      </c>
      <c r="H22" s="29"/>
      <c r="I22" s="27"/>
      <c r="J22" s="27"/>
      <c r="K22" s="27"/>
      <c r="L22" s="35">
        <f>L28</f>
        <v>1.894</v>
      </c>
      <c r="M22" s="27"/>
      <c r="N22" s="27"/>
      <c r="O22" s="27"/>
      <c r="P22" s="27"/>
      <c r="Q22" s="27"/>
      <c r="R22" s="27"/>
      <c r="S22" s="27"/>
      <c r="T22" s="35">
        <f>G22-L22</f>
        <v>-0.8969999999999999</v>
      </c>
      <c r="U22" s="49">
        <f>(L22*100/G22)-100</f>
        <v>89.96990972918755</v>
      </c>
      <c r="V22" s="27"/>
      <c r="W22" s="27"/>
      <c r="X22" s="38" t="s">
        <v>387</v>
      </c>
    </row>
    <row r="23" spans="1:24" ht="111.75" customHeight="1">
      <c r="A23" s="33" t="s">
        <v>358</v>
      </c>
      <c r="B23" s="34" t="s">
        <v>367</v>
      </c>
      <c r="C23" s="27"/>
      <c r="D23" s="25" t="s">
        <v>388</v>
      </c>
      <c r="E23" s="27"/>
      <c r="F23" s="27"/>
      <c r="G23" s="29"/>
      <c r="H23" s="29"/>
      <c r="I23" s="27"/>
      <c r="J23" s="27"/>
      <c r="K23" s="27"/>
      <c r="L23" s="35"/>
      <c r="M23" s="27"/>
      <c r="N23" s="27"/>
      <c r="O23" s="27"/>
      <c r="P23" s="27"/>
      <c r="Q23" s="27"/>
      <c r="R23" s="27"/>
      <c r="S23" s="27"/>
      <c r="T23" s="29"/>
      <c r="U23" s="49"/>
      <c r="V23" s="27"/>
      <c r="W23" s="27"/>
      <c r="X23" s="27"/>
    </row>
    <row r="24" spans="1:24" ht="66.75" customHeight="1">
      <c r="A24" s="33" t="s">
        <v>359</v>
      </c>
      <c r="B24" s="34" t="s">
        <v>368</v>
      </c>
      <c r="C24" s="27"/>
      <c r="D24" s="25">
        <f>D37*1.2</f>
        <v>4.676399999999999</v>
      </c>
      <c r="E24" s="27"/>
      <c r="F24" s="27"/>
      <c r="G24" s="29"/>
      <c r="H24" s="29"/>
      <c r="I24" s="27"/>
      <c r="J24" s="27"/>
      <c r="K24" s="27"/>
      <c r="L24" s="35"/>
      <c r="M24" s="27"/>
      <c r="N24" s="27"/>
      <c r="O24" s="27"/>
      <c r="P24" s="27"/>
      <c r="Q24" s="27"/>
      <c r="R24" s="27"/>
      <c r="S24" s="27"/>
      <c r="T24" s="35"/>
      <c r="U24" s="49"/>
      <c r="V24" s="27"/>
      <c r="W24" s="27"/>
      <c r="X24" s="27"/>
    </row>
    <row r="25" spans="1:24" ht="72" customHeight="1">
      <c r="A25" s="33" t="s">
        <v>360</v>
      </c>
      <c r="B25" s="34" t="s">
        <v>369</v>
      </c>
      <c r="C25" s="27"/>
      <c r="D25" s="25" t="s">
        <v>388</v>
      </c>
      <c r="E25" s="27"/>
      <c r="F25" s="27"/>
      <c r="G25" s="29"/>
      <c r="H25" s="29"/>
      <c r="I25" s="27"/>
      <c r="J25" s="27"/>
      <c r="K25" s="27"/>
      <c r="L25" s="35"/>
      <c r="M25" s="27"/>
      <c r="N25" s="27"/>
      <c r="O25" s="27"/>
      <c r="P25" s="27"/>
      <c r="Q25" s="27"/>
      <c r="R25" s="27"/>
      <c r="S25" s="27"/>
      <c r="T25" s="29"/>
      <c r="U25" s="49"/>
      <c r="V25" s="27"/>
      <c r="W25" s="27"/>
      <c r="X25" s="27"/>
    </row>
    <row r="26" spans="1:24" ht="52.5">
      <c r="A26" s="33" t="s">
        <v>361</v>
      </c>
      <c r="B26" s="34" t="s">
        <v>370</v>
      </c>
      <c r="C26" s="27"/>
      <c r="D26" s="25">
        <v>2.638</v>
      </c>
      <c r="E26" s="27"/>
      <c r="F26" s="27"/>
      <c r="G26" s="29">
        <v>0.988</v>
      </c>
      <c r="H26" s="29"/>
      <c r="I26" s="27"/>
      <c r="J26" s="27"/>
      <c r="K26" s="27"/>
      <c r="L26" s="35">
        <f>L43</f>
        <v>0.11</v>
      </c>
      <c r="M26" s="27"/>
      <c r="N26" s="27"/>
      <c r="O26" s="27"/>
      <c r="P26" s="27"/>
      <c r="Q26" s="27"/>
      <c r="R26" s="27"/>
      <c r="S26" s="27"/>
      <c r="T26" s="35">
        <f>G26-L26</f>
        <v>0.878</v>
      </c>
      <c r="U26" s="49">
        <f>(L26*100/G26)-100</f>
        <v>-88.8663967611336</v>
      </c>
      <c r="V26" s="27"/>
      <c r="W26" s="27"/>
      <c r="X26" s="38" t="s">
        <v>387</v>
      </c>
    </row>
    <row r="27" spans="1:24" ht="10.5">
      <c r="A27" s="33" t="s">
        <v>362</v>
      </c>
      <c r="B27" s="34" t="s">
        <v>371</v>
      </c>
      <c r="C27" s="27"/>
      <c r="D27" s="231" t="s">
        <v>388</v>
      </c>
      <c r="E27" s="27"/>
      <c r="F27" s="27"/>
      <c r="G27" s="29"/>
      <c r="H27" s="29"/>
      <c r="I27" s="27"/>
      <c r="J27" s="27"/>
      <c r="K27" s="27"/>
      <c r="L27" s="35"/>
      <c r="M27" s="27"/>
      <c r="N27" s="27"/>
      <c r="O27" s="27"/>
      <c r="P27" s="27"/>
      <c r="Q27" s="27"/>
      <c r="R27" s="27"/>
      <c r="S27" s="27"/>
      <c r="T27" s="29"/>
      <c r="U27" s="49"/>
      <c r="V27" s="27"/>
      <c r="W27" s="27"/>
      <c r="X27" s="27"/>
    </row>
    <row r="28" spans="1:24" ht="52.5">
      <c r="A28" s="33" t="s">
        <v>78</v>
      </c>
      <c r="B28" s="39" t="s">
        <v>372</v>
      </c>
      <c r="C28" s="27"/>
      <c r="D28" s="25">
        <f>D29+D35</f>
        <v>9.280999999999999</v>
      </c>
      <c r="E28" s="27"/>
      <c r="F28" s="27"/>
      <c r="G28" s="29">
        <v>0.997</v>
      </c>
      <c r="H28" s="29"/>
      <c r="I28" s="27"/>
      <c r="J28" s="27"/>
      <c r="K28" s="27"/>
      <c r="L28" s="35">
        <f>L35</f>
        <v>1.894</v>
      </c>
      <c r="M28" s="27"/>
      <c r="N28" s="27"/>
      <c r="O28" s="27"/>
      <c r="P28" s="27"/>
      <c r="Q28" s="27"/>
      <c r="R28" s="27"/>
      <c r="S28" s="27"/>
      <c r="T28" s="35">
        <f>G28-L28</f>
        <v>-0.8969999999999999</v>
      </c>
      <c r="U28" s="49">
        <f>(L28*100/G28)-100</f>
        <v>89.96990972918755</v>
      </c>
      <c r="V28" s="27"/>
      <c r="W28" s="27"/>
      <c r="X28" s="38" t="s">
        <v>387</v>
      </c>
    </row>
    <row r="29" spans="1:24" ht="63">
      <c r="A29" s="33" t="s">
        <v>189</v>
      </c>
      <c r="B29" s="34" t="s">
        <v>373</v>
      </c>
      <c r="C29" s="27"/>
      <c r="D29" s="25">
        <f>D30</f>
        <v>5.273</v>
      </c>
      <c r="E29" s="27"/>
      <c r="F29" s="27"/>
      <c r="G29" s="29"/>
      <c r="H29" s="29"/>
      <c r="I29" s="27"/>
      <c r="J29" s="27"/>
      <c r="K29" s="27"/>
      <c r="L29" s="35"/>
      <c r="M29" s="27"/>
      <c r="N29" s="27"/>
      <c r="O29" s="27"/>
      <c r="P29" s="27"/>
      <c r="Q29" s="27"/>
      <c r="R29" s="27"/>
      <c r="S29" s="27"/>
      <c r="T29" s="29"/>
      <c r="U29" s="49"/>
      <c r="V29" s="27"/>
      <c r="W29" s="27"/>
      <c r="X29" s="27"/>
    </row>
    <row r="30" spans="1:24" ht="31.5">
      <c r="A30" s="33" t="s">
        <v>363</v>
      </c>
      <c r="B30" s="34" t="s">
        <v>374</v>
      </c>
      <c r="C30" s="27"/>
      <c r="D30" s="25">
        <f>SUM(D31:D34)</f>
        <v>5.273</v>
      </c>
      <c r="E30" s="27"/>
      <c r="F30" s="27"/>
      <c r="G30" s="29"/>
      <c r="H30" s="29"/>
      <c r="I30" s="27"/>
      <c r="J30" s="27"/>
      <c r="K30" s="27"/>
      <c r="L30" s="35"/>
      <c r="M30" s="27"/>
      <c r="N30" s="27"/>
      <c r="O30" s="27"/>
      <c r="P30" s="27"/>
      <c r="Q30" s="27"/>
      <c r="R30" s="27"/>
      <c r="S30" s="27"/>
      <c r="T30" s="29"/>
      <c r="U30" s="49"/>
      <c r="V30" s="27"/>
      <c r="W30" s="27"/>
      <c r="X30" s="27"/>
    </row>
    <row r="31" spans="1:24" ht="51.75" customHeight="1">
      <c r="A31" s="40" t="s">
        <v>416</v>
      </c>
      <c r="B31" s="41" t="s">
        <v>398</v>
      </c>
      <c r="C31" s="27"/>
      <c r="D31" s="232">
        <v>0.127</v>
      </c>
      <c r="E31" s="27"/>
      <c r="F31" s="27"/>
      <c r="G31" s="28"/>
      <c r="H31" s="28"/>
      <c r="I31" s="27"/>
      <c r="J31" s="27"/>
      <c r="K31" s="27"/>
      <c r="L31" s="42"/>
      <c r="M31" s="27"/>
      <c r="N31" s="27"/>
      <c r="O31" s="27"/>
      <c r="P31" s="27"/>
      <c r="Q31" s="27"/>
      <c r="R31" s="27"/>
      <c r="S31" s="27"/>
      <c r="T31" s="28"/>
      <c r="U31" s="49"/>
      <c r="V31" s="27"/>
      <c r="W31" s="27"/>
      <c r="X31" s="27"/>
    </row>
    <row r="32" spans="1:24" ht="49.5" customHeight="1">
      <c r="A32" s="40" t="s">
        <v>417</v>
      </c>
      <c r="B32" s="225" t="s">
        <v>399</v>
      </c>
      <c r="C32" s="27"/>
      <c r="D32" s="232">
        <v>0.147</v>
      </c>
      <c r="E32" s="27"/>
      <c r="F32" s="27"/>
      <c r="G32" s="28"/>
      <c r="H32" s="28"/>
      <c r="I32" s="27"/>
      <c r="J32" s="27"/>
      <c r="K32" s="27"/>
      <c r="L32" s="42"/>
      <c r="M32" s="27"/>
      <c r="N32" s="27"/>
      <c r="O32" s="27"/>
      <c r="P32" s="27"/>
      <c r="Q32" s="27"/>
      <c r="R32" s="27"/>
      <c r="S32" s="27"/>
      <c r="T32" s="28"/>
      <c r="U32" s="49"/>
      <c r="V32" s="27"/>
      <c r="W32" s="27"/>
      <c r="X32" s="27"/>
    </row>
    <row r="33" spans="1:24" ht="49.5" customHeight="1">
      <c r="A33" s="40" t="s">
        <v>400</v>
      </c>
      <c r="B33" s="225" t="s">
        <v>401</v>
      </c>
      <c r="C33" s="27"/>
      <c r="D33" s="232">
        <v>2.532</v>
      </c>
      <c r="E33" s="27"/>
      <c r="F33" s="27"/>
      <c r="G33" s="28"/>
      <c r="H33" s="28"/>
      <c r="I33" s="27"/>
      <c r="J33" s="27"/>
      <c r="K33" s="27"/>
      <c r="L33" s="42"/>
      <c r="M33" s="27"/>
      <c r="N33" s="27"/>
      <c r="O33" s="27"/>
      <c r="P33" s="27"/>
      <c r="Q33" s="27"/>
      <c r="R33" s="27"/>
      <c r="S33" s="27"/>
      <c r="T33" s="28"/>
      <c r="U33" s="49"/>
      <c r="V33" s="27"/>
      <c r="W33" s="27"/>
      <c r="X33" s="27"/>
    </row>
    <row r="34" spans="1:24" ht="48" customHeight="1">
      <c r="A34" s="40" t="s">
        <v>402</v>
      </c>
      <c r="B34" s="41" t="s">
        <v>403</v>
      </c>
      <c r="C34" s="245"/>
      <c r="D34" s="232">
        <v>2.467</v>
      </c>
      <c r="E34" s="245"/>
      <c r="F34" s="245"/>
      <c r="G34" s="246"/>
      <c r="H34" s="246"/>
      <c r="I34" s="245"/>
      <c r="J34" s="245"/>
      <c r="K34" s="245"/>
      <c r="L34" s="247"/>
      <c r="M34" s="245"/>
      <c r="N34" s="245"/>
      <c r="O34" s="245"/>
      <c r="P34" s="245"/>
      <c r="Q34" s="245"/>
      <c r="R34" s="245"/>
      <c r="S34" s="245"/>
      <c r="T34" s="246"/>
      <c r="U34" s="248"/>
      <c r="V34" s="245"/>
      <c r="W34" s="245"/>
      <c r="X34" s="245"/>
    </row>
    <row r="35" spans="1:24" ht="65.25" customHeight="1">
      <c r="A35" s="33" t="s">
        <v>191</v>
      </c>
      <c r="B35" s="34" t="s">
        <v>375</v>
      </c>
      <c r="C35" s="50"/>
      <c r="D35" s="25">
        <f>D36</f>
        <v>4.008</v>
      </c>
      <c r="E35" s="50"/>
      <c r="F35" s="50"/>
      <c r="G35" s="29">
        <v>0.997</v>
      </c>
      <c r="H35" s="29"/>
      <c r="I35" s="50"/>
      <c r="J35" s="50"/>
      <c r="K35" s="50"/>
      <c r="L35" s="35">
        <f>L36</f>
        <v>1.894</v>
      </c>
      <c r="M35" s="50"/>
      <c r="N35" s="50"/>
      <c r="O35" s="50"/>
      <c r="P35" s="50"/>
      <c r="Q35" s="50"/>
      <c r="R35" s="50"/>
      <c r="S35" s="50"/>
      <c r="T35" s="35">
        <f>G35-L35</f>
        <v>-0.8969999999999999</v>
      </c>
      <c r="U35" s="51">
        <f>(L35*100/G35)-100</f>
        <v>89.96990972918755</v>
      </c>
      <c r="V35" s="50"/>
      <c r="W35" s="50"/>
      <c r="X35" s="244" t="s">
        <v>387</v>
      </c>
    </row>
    <row r="36" spans="1:24" ht="53.25" customHeight="1">
      <c r="A36" s="40" t="s">
        <v>193</v>
      </c>
      <c r="B36" s="43" t="s">
        <v>376</v>
      </c>
      <c r="C36" s="27"/>
      <c r="D36" s="233">
        <v>4.008</v>
      </c>
      <c r="E36" s="27"/>
      <c r="F36" s="27"/>
      <c r="G36" s="28">
        <v>0.997</v>
      </c>
      <c r="H36" s="28"/>
      <c r="I36" s="27"/>
      <c r="J36" s="27"/>
      <c r="K36" s="27"/>
      <c r="L36" s="42">
        <v>1.894</v>
      </c>
      <c r="M36" s="27"/>
      <c r="N36" s="27"/>
      <c r="O36" s="27"/>
      <c r="P36" s="27"/>
      <c r="Q36" s="27"/>
      <c r="R36" s="27"/>
      <c r="S36" s="27"/>
      <c r="T36" s="35">
        <f>G36-L36</f>
        <v>-0.8969999999999999</v>
      </c>
      <c r="U36" s="49">
        <f>(L36*100/G36)-100</f>
        <v>89.96990972918755</v>
      </c>
      <c r="V36" s="27"/>
      <c r="W36" s="27"/>
      <c r="X36" s="38" t="s">
        <v>387</v>
      </c>
    </row>
    <row r="37" spans="1:24" ht="63">
      <c r="A37" s="33" t="s">
        <v>80</v>
      </c>
      <c r="B37" s="39" t="s">
        <v>377</v>
      </c>
      <c r="C37" s="50"/>
      <c r="D37" s="25">
        <f>SUM(D38:D42)</f>
        <v>3.897</v>
      </c>
      <c r="E37" s="50"/>
      <c r="F37" s="50"/>
      <c r="G37" s="29"/>
      <c r="H37" s="29"/>
      <c r="I37" s="50"/>
      <c r="J37" s="50"/>
      <c r="K37" s="50"/>
      <c r="L37" s="35"/>
      <c r="M37" s="50"/>
      <c r="N37" s="50"/>
      <c r="O37" s="50"/>
      <c r="P37" s="50"/>
      <c r="Q37" s="50"/>
      <c r="R37" s="50"/>
      <c r="S37" s="50"/>
      <c r="T37" s="29"/>
      <c r="U37" s="51"/>
      <c r="V37" s="50"/>
      <c r="W37" s="50"/>
      <c r="X37" s="50"/>
    </row>
    <row r="38" spans="1:24" ht="84" customHeight="1">
      <c r="A38" s="40" t="s">
        <v>418</v>
      </c>
      <c r="B38" s="225" t="s">
        <v>404</v>
      </c>
      <c r="C38" s="27"/>
      <c r="D38" s="234">
        <v>0.5</v>
      </c>
      <c r="E38" s="27"/>
      <c r="F38" s="27"/>
      <c r="G38" s="28"/>
      <c r="H38" s="28"/>
      <c r="I38" s="27"/>
      <c r="J38" s="27"/>
      <c r="K38" s="27"/>
      <c r="L38" s="42"/>
      <c r="M38" s="27"/>
      <c r="N38" s="27"/>
      <c r="O38" s="27"/>
      <c r="P38" s="27"/>
      <c r="Q38" s="27"/>
      <c r="R38" s="27"/>
      <c r="S38" s="27"/>
      <c r="T38" s="28"/>
      <c r="U38" s="49"/>
      <c r="V38" s="27"/>
      <c r="W38" s="27"/>
      <c r="X38" s="27"/>
    </row>
    <row r="39" spans="1:24" ht="62.25" customHeight="1">
      <c r="A39" s="40" t="s">
        <v>405</v>
      </c>
      <c r="B39" s="225" t="s">
        <v>406</v>
      </c>
      <c r="C39" s="27"/>
      <c r="D39" s="234">
        <v>0.642</v>
      </c>
      <c r="E39" s="27"/>
      <c r="F39" s="27"/>
      <c r="G39" s="28"/>
      <c r="H39" s="28"/>
      <c r="I39" s="27"/>
      <c r="J39" s="27"/>
      <c r="K39" s="27"/>
      <c r="L39" s="42"/>
      <c r="M39" s="27"/>
      <c r="N39" s="27"/>
      <c r="O39" s="27"/>
      <c r="P39" s="27"/>
      <c r="Q39" s="27"/>
      <c r="R39" s="27"/>
      <c r="S39" s="27"/>
      <c r="T39" s="28"/>
      <c r="U39" s="49"/>
      <c r="V39" s="27"/>
      <c r="W39" s="27"/>
      <c r="X39" s="27"/>
    </row>
    <row r="40" spans="1:24" ht="62.25" customHeight="1">
      <c r="A40" s="40" t="s">
        <v>407</v>
      </c>
      <c r="B40" s="226" t="s">
        <v>412</v>
      </c>
      <c r="C40" s="27"/>
      <c r="D40" s="234">
        <v>1.436</v>
      </c>
      <c r="E40" s="27"/>
      <c r="F40" s="27"/>
      <c r="G40" s="28"/>
      <c r="H40" s="28"/>
      <c r="I40" s="27"/>
      <c r="J40" s="27"/>
      <c r="K40" s="27"/>
      <c r="L40" s="42"/>
      <c r="M40" s="27"/>
      <c r="N40" s="27"/>
      <c r="O40" s="27"/>
      <c r="P40" s="27"/>
      <c r="Q40" s="27"/>
      <c r="R40" s="27"/>
      <c r="S40" s="27"/>
      <c r="T40" s="28"/>
      <c r="U40" s="49"/>
      <c r="V40" s="27"/>
      <c r="W40" s="27"/>
      <c r="X40" s="27"/>
    </row>
    <row r="41" spans="1:24" ht="42.75" customHeight="1">
      <c r="A41" s="40" t="s">
        <v>409</v>
      </c>
      <c r="B41" s="226" t="s">
        <v>410</v>
      </c>
      <c r="C41" s="27"/>
      <c r="D41" s="232">
        <v>0.491</v>
      </c>
      <c r="E41" s="27"/>
      <c r="F41" s="27"/>
      <c r="G41" s="28"/>
      <c r="H41" s="28"/>
      <c r="I41" s="27"/>
      <c r="J41" s="27"/>
      <c r="K41" s="27"/>
      <c r="L41" s="42"/>
      <c r="M41" s="27"/>
      <c r="N41" s="27"/>
      <c r="O41" s="27"/>
      <c r="P41" s="27"/>
      <c r="Q41" s="27"/>
      <c r="R41" s="27"/>
      <c r="S41" s="27"/>
      <c r="T41" s="28"/>
      <c r="U41" s="49"/>
      <c r="V41" s="27"/>
      <c r="W41" s="27"/>
      <c r="X41" s="27"/>
    </row>
    <row r="42" spans="1:24" ht="53.25" customHeight="1">
      <c r="A42" s="40" t="s">
        <v>411</v>
      </c>
      <c r="B42" s="226" t="s">
        <v>412</v>
      </c>
      <c r="C42" s="27"/>
      <c r="D42" s="232">
        <v>0.828</v>
      </c>
      <c r="E42" s="27"/>
      <c r="F42" s="27"/>
      <c r="G42" s="28"/>
      <c r="H42" s="28"/>
      <c r="I42" s="27"/>
      <c r="J42" s="27"/>
      <c r="K42" s="27"/>
      <c r="L42" s="42"/>
      <c r="M42" s="27"/>
      <c r="N42" s="27"/>
      <c r="O42" s="27"/>
      <c r="P42" s="27"/>
      <c r="Q42" s="27"/>
      <c r="R42" s="27"/>
      <c r="S42" s="27"/>
      <c r="T42" s="28"/>
      <c r="U42" s="49"/>
      <c r="V42" s="27"/>
      <c r="W42" s="27"/>
      <c r="X42" s="27"/>
    </row>
    <row r="43" spans="1:24" ht="60.75" customHeight="1">
      <c r="A43" s="33" t="s">
        <v>81</v>
      </c>
      <c r="B43" s="39" t="s">
        <v>378</v>
      </c>
      <c r="C43" s="21" t="s">
        <v>388</v>
      </c>
      <c r="D43" s="25">
        <f>SUM(D44:D47)</f>
        <v>3.382970168</v>
      </c>
      <c r="E43" s="29"/>
      <c r="F43" s="29"/>
      <c r="G43" s="29">
        <v>0.871</v>
      </c>
      <c r="H43" s="29"/>
      <c r="I43" s="29"/>
      <c r="J43" s="35"/>
      <c r="K43" s="29"/>
      <c r="L43" s="29">
        <f>L45</f>
        <v>0.11</v>
      </c>
      <c r="M43" s="29"/>
      <c r="N43" s="29"/>
      <c r="O43" s="29"/>
      <c r="P43" s="29"/>
      <c r="Q43" s="35"/>
      <c r="R43" s="35">
        <f>I43-J43</f>
        <v>0</v>
      </c>
      <c r="S43" s="51" t="e">
        <f>(J43*100/I43)-100</f>
        <v>#DIV/0!</v>
      </c>
      <c r="T43" s="57"/>
      <c r="U43" s="51">
        <f>(L43*100/G43)-100</f>
        <v>-87.37083811710677</v>
      </c>
      <c r="V43" s="50"/>
      <c r="W43" s="50"/>
      <c r="X43" s="244" t="s">
        <v>387</v>
      </c>
    </row>
    <row r="44" spans="1:24" ht="60" customHeight="1">
      <c r="A44" s="40" t="s">
        <v>419</v>
      </c>
      <c r="B44" s="225" t="s">
        <v>413</v>
      </c>
      <c r="C44" s="23" t="s">
        <v>388</v>
      </c>
      <c r="D44" s="232">
        <v>1.089</v>
      </c>
      <c r="E44" s="28"/>
      <c r="F44" s="28"/>
      <c r="G44" s="28">
        <v>0.116</v>
      </c>
      <c r="H44" s="28"/>
      <c r="I44" s="28"/>
      <c r="J44" s="42"/>
      <c r="K44" s="28"/>
      <c r="L44" s="28"/>
      <c r="M44" s="28"/>
      <c r="N44" s="28"/>
      <c r="O44" s="28"/>
      <c r="P44" s="28"/>
      <c r="Q44" s="35"/>
      <c r="R44" s="35">
        <f>I44-J44</f>
        <v>0</v>
      </c>
      <c r="S44" s="51" t="e">
        <f>(J44*100/I44)-100</f>
        <v>#DIV/0!</v>
      </c>
      <c r="T44" s="28"/>
      <c r="U44" s="49">
        <f>(L44*100/G44)-100</f>
        <v>-100</v>
      </c>
      <c r="V44" s="27"/>
      <c r="W44" s="27"/>
      <c r="X44" s="38" t="s">
        <v>387</v>
      </c>
    </row>
    <row r="45" spans="1:24" ht="70.5" customHeight="1">
      <c r="A45" s="40" t="s">
        <v>364</v>
      </c>
      <c r="B45" s="225" t="s">
        <v>379</v>
      </c>
      <c r="C45" s="23" t="s">
        <v>388</v>
      </c>
      <c r="D45" s="232">
        <v>0.116</v>
      </c>
      <c r="E45" s="28"/>
      <c r="F45" s="28"/>
      <c r="G45" s="28">
        <v>0.097</v>
      </c>
      <c r="H45" s="28"/>
      <c r="I45" s="28"/>
      <c r="J45" s="42"/>
      <c r="K45" s="28"/>
      <c r="L45" s="28">
        <v>0.11</v>
      </c>
      <c r="M45" s="28"/>
      <c r="N45" s="28"/>
      <c r="O45" s="28"/>
      <c r="P45" s="28"/>
      <c r="Q45" s="28"/>
      <c r="R45" s="42"/>
      <c r="S45" s="49"/>
      <c r="T45" s="32"/>
      <c r="U45" s="49"/>
      <c r="V45" s="27"/>
      <c r="W45" s="27"/>
      <c r="X45" s="38" t="s">
        <v>387</v>
      </c>
    </row>
    <row r="46" spans="1:24" ht="54.75" customHeight="1">
      <c r="A46" s="40" t="s">
        <v>420</v>
      </c>
      <c r="B46" s="227" t="s">
        <v>414</v>
      </c>
      <c r="C46" s="23" t="s">
        <v>388</v>
      </c>
      <c r="D46" s="232">
        <v>1.089</v>
      </c>
      <c r="E46" s="28"/>
      <c r="F46" s="28"/>
      <c r="G46" s="28">
        <v>0.116</v>
      </c>
      <c r="H46" s="28"/>
      <c r="I46" s="28"/>
      <c r="J46" s="42"/>
      <c r="K46" s="28"/>
      <c r="L46" s="28"/>
      <c r="M46" s="28"/>
      <c r="N46" s="28"/>
      <c r="O46" s="28"/>
      <c r="P46" s="28"/>
      <c r="Q46" s="35"/>
      <c r="R46" s="35">
        <f>I46-J46</f>
        <v>0</v>
      </c>
      <c r="S46" s="51" t="e">
        <f>(J46*100/I46)-100</f>
        <v>#DIV/0!</v>
      </c>
      <c r="T46" s="28"/>
      <c r="U46" s="49">
        <f>(L46*100/G46)-100</f>
        <v>-100</v>
      </c>
      <c r="V46" s="27"/>
      <c r="W46" s="27"/>
      <c r="X46" s="38" t="s">
        <v>387</v>
      </c>
    </row>
    <row r="47" spans="1:24" ht="57" customHeight="1">
      <c r="A47" s="40" t="s">
        <v>421</v>
      </c>
      <c r="B47" s="227" t="s">
        <v>415</v>
      </c>
      <c r="C47" s="23" t="s">
        <v>388</v>
      </c>
      <c r="D47" s="232">
        <f>(907475.14/1000000)*1.2</f>
        <v>1.0889701680000001</v>
      </c>
      <c r="E47" s="28"/>
      <c r="F47" s="28"/>
      <c r="G47" s="28">
        <f>G20</f>
        <v>1.986</v>
      </c>
      <c r="H47" s="28"/>
      <c r="I47" s="28"/>
      <c r="J47" s="42"/>
      <c r="K47" s="28"/>
      <c r="L47" s="28"/>
      <c r="M47" s="28"/>
      <c r="N47" s="28"/>
      <c r="O47" s="28"/>
      <c r="P47" s="28"/>
      <c r="Q47" s="28"/>
      <c r="R47" s="42">
        <f>R20</f>
        <v>0</v>
      </c>
      <c r="S47" s="49">
        <f>S20</f>
        <v>0</v>
      </c>
      <c r="T47" s="32"/>
      <c r="U47" s="49">
        <f>(L47*100/G47)-100</f>
        <v>-100</v>
      </c>
      <c r="V47" s="27"/>
      <c r="W47" s="27"/>
      <c r="X47" s="38" t="s">
        <v>387</v>
      </c>
    </row>
    <row r="48" spans="1:24" ht="20.25" customHeight="1">
      <c r="A48" s="235" t="s">
        <v>4</v>
      </c>
      <c r="B48" s="236"/>
      <c r="C48" s="237"/>
      <c r="D48" s="50"/>
      <c r="E48" s="50"/>
      <c r="F48" s="50"/>
      <c r="G48" s="50">
        <f>G20</f>
        <v>1.986</v>
      </c>
      <c r="H48" s="50"/>
      <c r="I48" s="50"/>
      <c r="J48" s="50"/>
      <c r="K48" s="50"/>
      <c r="L48" s="35">
        <f>L20</f>
        <v>2.004</v>
      </c>
      <c r="M48" s="50"/>
      <c r="N48" s="50"/>
      <c r="O48" s="50"/>
      <c r="P48" s="50"/>
      <c r="Q48" s="50"/>
      <c r="R48" s="50"/>
      <c r="S48" s="50"/>
      <c r="T48" s="35">
        <f>T20</f>
        <v>-0.018000000000000016</v>
      </c>
      <c r="U48" s="51">
        <f>U20</f>
        <v>0.9063444108761303</v>
      </c>
      <c r="V48" s="50"/>
      <c r="W48" s="50"/>
      <c r="X48" s="52"/>
    </row>
    <row r="51" spans="1:9" ht="10.5">
      <c r="A51" s="105" t="s">
        <v>391</v>
      </c>
      <c r="B51" s="105"/>
      <c r="C51" s="105"/>
      <c r="D51" s="105"/>
      <c r="E51" s="105"/>
      <c r="F51" s="105"/>
      <c r="G51" s="105"/>
      <c r="H51" s="105"/>
      <c r="I51" s="105"/>
    </row>
  </sheetData>
  <sheetProtection/>
  <mergeCells count="35">
    <mergeCell ref="A48:C48"/>
    <mergeCell ref="A51:I51"/>
    <mergeCell ref="V2:X2"/>
    <mergeCell ref="A3:X3"/>
    <mergeCell ref="I4:J4"/>
    <mergeCell ref="L4:M4"/>
    <mergeCell ref="I6:R6"/>
    <mergeCell ref="I7:R7"/>
    <mergeCell ref="L9:M9"/>
    <mergeCell ref="K11:S11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R16:S17"/>
    <mergeCell ref="T16:U17"/>
    <mergeCell ref="V16:W17"/>
    <mergeCell ref="D17:D18"/>
    <mergeCell ref="K12:S12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</mergeCells>
  <printOptions/>
  <pageMargins left="0.35" right="0.24" top="0.32" bottom="0.28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5">
      <selection activeCell="V39" sqref="V39"/>
    </sheetView>
  </sheetViews>
  <sheetFormatPr defaultColWidth="9.00390625" defaultRowHeight="12.75"/>
  <cols>
    <col min="1" max="1" width="4.625" style="1" customWidth="1"/>
    <col min="2" max="2" width="11.375" style="1" customWidth="1"/>
    <col min="3" max="3" width="6.125" style="1" customWidth="1"/>
    <col min="4" max="4" width="6.875" style="1" customWidth="1"/>
    <col min="5" max="5" width="7.375" style="1" customWidth="1"/>
    <col min="6" max="6" width="5.25390625" style="1" customWidth="1"/>
    <col min="7" max="7" width="5.375" style="1" customWidth="1"/>
    <col min="8" max="8" width="5.875" style="1" customWidth="1"/>
    <col min="9" max="9" width="5.75390625" style="1" customWidth="1"/>
    <col min="10" max="11" width="6.125" style="1" customWidth="1"/>
    <col min="12" max="13" width="5.625" style="1" customWidth="1"/>
    <col min="14" max="14" width="5.875" style="1" customWidth="1"/>
    <col min="15" max="15" width="5.75390625" style="1" customWidth="1"/>
    <col min="16" max="16" width="6.00390625" style="1" customWidth="1"/>
    <col min="17" max="17" width="5.75390625" style="1" customWidth="1"/>
    <col min="18" max="18" width="5.625" style="1" customWidth="1"/>
    <col min="19" max="19" width="6.375" style="1" customWidth="1"/>
    <col min="20" max="20" width="8.875" style="1" customWidth="1"/>
    <col min="21" max="21" width="5.75390625" style="1" customWidth="1"/>
    <col min="22" max="22" width="9.00390625" style="1" customWidth="1"/>
    <col min="23" max="16384" width="9.125" style="1" customWidth="1"/>
  </cols>
  <sheetData>
    <row r="1" s="3" customFormat="1" ht="12">
      <c r="V1" s="4" t="s">
        <v>43</v>
      </c>
    </row>
    <row r="2" spans="20:22" s="3" customFormat="1" ht="24" customHeight="1">
      <c r="T2" s="127" t="s">
        <v>5</v>
      </c>
      <c r="U2" s="127"/>
      <c r="V2" s="127"/>
    </row>
    <row r="3" spans="1:22" s="3" customFormat="1" ht="12">
      <c r="A3" s="128" t="s">
        <v>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  <row r="4" spans="7:11" s="3" customFormat="1" ht="12">
      <c r="G4" s="4" t="s">
        <v>28</v>
      </c>
      <c r="H4" s="7" t="s">
        <v>362</v>
      </c>
      <c r="I4" s="6" t="s">
        <v>45</v>
      </c>
      <c r="J4" s="7" t="s">
        <v>397</v>
      </c>
      <c r="K4" s="3" t="s">
        <v>30</v>
      </c>
    </row>
    <row r="5" ht="11.25" customHeight="1"/>
    <row r="6" spans="6:17" s="3" customFormat="1" ht="12">
      <c r="F6" s="4" t="s">
        <v>6</v>
      </c>
      <c r="G6" s="129" t="s">
        <v>385</v>
      </c>
      <c r="H6" s="129"/>
      <c r="I6" s="129"/>
      <c r="J6" s="129"/>
      <c r="K6" s="129"/>
      <c r="L6" s="129"/>
      <c r="M6" s="129"/>
      <c r="N6" s="129"/>
      <c r="O6" s="129"/>
      <c r="P6" s="129"/>
      <c r="Q6" s="9"/>
    </row>
    <row r="7" spans="7:17" s="2" customFormat="1" ht="12.75" customHeight="1">
      <c r="G7" s="130" t="s">
        <v>7</v>
      </c>
      <c r="H7" s="130"/>
      <c r="I7" s="130"/>
      <c r="J7" s="130"/>
      <c r="K7" s="130"/>
      <c r="L7" s="130"/>
      <c r="M7" s="130"/>
      <c r="N7" s="130"/>
      <c r="O7" s="130"/>
      <c r="P7" s="130"/>
      <c r="Q7" s="5"/>
    </row>
    <row r="8" ht="11.25" customHeight="1"/>
    <row r="9" spans="9:11" s="3" customFormat="1" ht="12">
      <c r="I9" s="4" t="s">
        <v>8</v>
      </c>
      <c r="J9" s="7" t="s">
        <v>397</v>
      </c>
      <c r="K9" s="3" t="s">
        <v>9</v>
      </c>
    </row>
    <row r="10" ht="11.25" customHeight="1"/>
    <row r="11" spans="7:17" s="3" customFormat="1" ht="12">
      <c r="G11" s="4" t="s">
        <v>10</v>
      </c>
      <c r="H11" s="131" t="s">
        <v>382</v>
      </c>
      <c r="I11" s="131"/>
      <c r="J11" s="131"/>
      <c r="K11" s="131"/>
      <c r="L11" s="131"/>
      <c r="M11" s="131"/>
      <c r="N11" s="131"/>
      <c r="O11" s="131"/>
      <c r="P11" s="131"/>
      <c r="Q11" s="131"/>
    </row>
    <row r="12" spans="8:17" s="2" customFormat="1" ht="12.75" customHeight="1">
      <c r="H12" s="130" t="s">
        <v>11</v>
      </c>
      <c r="I12" s="130"/>
      <c r="J12" s="130"/>
      <c r="K12" s="130"/>
      <c r="L12" s="130"/>
      <c r="M12" s="130"/>
      <c r="N12" s="130"/>
      <c r="O12" s="130"/>
      <c r="P12" s="130"/>
      <c r="Q12" s="130"/>
    </row>
    <row r="13" ht="11.25" customHeight="1"/>
    <row r="14" spans="1:22" s="2" customFormat="1" ht="78.75" customHeight="1">
      <c r="A14" s="120" t="s">
        <v>12</v>
      </c>
      <c r="B14" s="120" t="s">
        <v>13</v>
      </c>
      <c r="C14" s="120" t="s">
        <v>14</v>
      </c>
      <c r="D14" s="120" t="s">
        <v>46</v>
      </c>
      <c r="E14" s="120" t="s">
        <v>47</v>
      </c>
      <c r="F14" s="117" t="s">
        <v>48</v>
      </c>
      <c r="G14" s="119"/>
      <c r="H14" s="117" t="s">
        <v>49</v>
      </c>
      <c r="I14" s="118"/>
      <c r="J14" s="118"/>
      <c r="K14" s="118"/>
      <c r="L14" s="118"/>
      <c r="M14" s="118"/>
      <c r="N14" s="118"/>
      <c r="O14" s="118"/>
      <c r="P14" s="118"/>
      <c r="Q14" s="119"/>
      <c r="R14" s="117" t="s">
        <v>50</v>
      </c>
      <c r="S14" s="119"/>
      <c r="T14" s="132" t="s">
        <v>51</v>
      </c>
      <c r="U14" s="133"/>
      <c r="V14" s="120" t="s">
        <v>3</v>
      </c>
    </row>
    <row r="15" spans="1:22" s="2" customFormat="1" ht="15" customHeight="1">
      <c r="A15" s="121"/>
      <c r="B15" s="121"/>
      <c r="C15" s="121"/>
      <c r="D15" s="121"/>
      <c r="E15" s="121"/>
      <c r="F15" s="123" t="s">
        <v>52</v>
      </c>
      <c r="G15" s="123" t="s">
        <v>53</v>
      </c>
      <c r="H15" s="117" t="s">
        <v>18</v>
      </c>
      <c r="I15" s="119"/>
      <c r="J15" s="117" t="s">
        <v>19</v>
      </c>
      <c r="K15" s="119"/>
      <c r="L15" s="117" t="s">
        <v>20</v>
      </c>
      <c r="M15" s="119"/>
      <c r="N15" s="117" t="s">
        <v>21</v>
      </c>
      <c r="O15" s="119"/>
      <c r="P15" s="117" t="s">
        <v>22</v>
      </c>
      <c r="Q15" s="119"/>
      <c r="R15" s="123" t="s">
        <v>52</v>
      </c>
      <c r="S15" s="123" t="s">
        <v>53</v>
      </c>
      <c r="T15" s="126"/>
      <c r="U15" s="134"/>
      <c r="V15" s="121"/>
    </row>
    <row r="16" spans="1:22" s="2" customFormat="1" ht="121.5" customHeight="1">
      <c r="A16" s="122"/>
      <c r="B16" s="122"/>
      <c r="C16" s="122"/>
      <c r="D16" s="122"/>
      <c r="E16" s="126"/>
      <c r="F16" s="124"/>
      <c r="G16" s="124"/>
      <c r="H16" s="10" t="s">
        <v>0</v>
      </c>
      <c r="I16" s="10" t="s">
        <v>1</v>
      </c>
      <c r="J16" s="10" t="s">
        <v>0</v>
      </c>
      <c r="K16" s="10" t="s">
        <v>1</v>
      </c>
      <c r="L16" s="10" t="s">
        <v>0</v>
      </c>
      <c r="M16" s="10" t="s">
        <v>1</v>
      </c>
      <c r="N16" s="10" t="s">
        <v>0</v>
      </c>
      <c r="O16" s="10" t="s">
        <v>1</v>
      </c>
      <c r="P16" s="10" t="s">
        <v>0</v>
      </c>
      <c r="Q16" s="10" t="s">
        <v>1</v>
      </c>
      <c r="R16" s="124"/>
      <c r="S16" s="124"/>
      <c r="T16" s="11" t="s">
        <v>54</v>
      </c>
      <c r="U16" s="11" t="s">
        <v>2</v>
      </c>
      <c r="V16" s="122"/>
    </row>
    <row r="17" spans="1:22" s="2" customFormat="1" ht="11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8">
        <v>22</v>
      </c>
    </row>
    <row r="18" spans="1:22" s="2" customFormat="1" ht="52.5">
      <c r="A18" s="33" t="s">
        <v>355</v>
      </c>
      <c r="B18" s="34" t="s">
        <v>4</v>
      </c>
      <c r="C18" s="27"/>
      <c r="D18" s="25">
        <v>13.621</v>
      </c>
      <c r="E18" s="27"/>
      <c r="F18" s="27"/>
      <c r="G18" s="27"/>
      <c r="H18" s="25">
        <v>13.621</v>
      </c>
      <c r="I18" s="29"/>
      <c r="J18" s="35">
        <f>1.028</f>
        <v>1.028</v>
      </c>
      <c r="K18" s="35">
        <v>1.671</v>
      </c>
      <c r="L18" s="35"/>
      <c r="M18" s="35"/>
      <c r="N18" s="35"/>
      <c r="O18" s="35"/>
      <c r="P18" s="35"/>
      <c r="Q18" s="35"/>
      <c r="R18" s="27"/>
      <c r="S18" s="27"/>
      <c r="T18" s="36">
        <f>J18-K18</f>
        <v>-0.643</v>
      </c>
      <c r="U18" s="37">
        <f>(K18*100/J18)-100</f>
        <v>62.54863813229571</v>
      </c>
      <c r="V18" s="38" t="s">
        <v>387</v>
      </c>
    </row>
    <row r="19" spans="1:22" s="2" customFormat="1" ht="51.75" customHeight="1">
      <c r="A19" s="33" t="s">
        <v>356</v>
      </c>
      <c r="B19" s="34" t="s">
        <v>365</v>
      </c>
      <c r="C19" s="27"/>
      <c r="D19" s="25" t="s">
        <v>388</v>
      </c>
      <c r="E19" s="27"/>
      <c r="F19" s="27"/>
      <c r="G19" s="27"/>
      <c r="H19" s="25" t="s">
        <v>388</v>
      </c>
      <c r="I19" s="29"/>
      <c r="J19" s="35"/>
      <c r="K19" s="35"/>
      <c r="L19" s="35"/>
      <c r="M19" s="35"/>
      <c r="N19" s="35"/>
      <c r="O19" s="35"/>
      <c r="P19" s="35"/>
      <c r="Q19" s="35"/>
      <c r="R19" s="27"/>
      <c r="S19" s="27"/>
      <c r="T19" s="27"/>
      <c r="U19" s="37"/>
      <c r="V19" s="27"/>
    </row>
    <row r="20" spans="1:22" s="2" customFormat="1" ht="67.5" customHeight="1">
      <c r="A20" s="33" t="s">
        <v>357</v>
      </c>
      <c r="B20" s="34" t="s">
        <v>366</v>
      </c>
      <c r="C20" s="27"/>
      <c r="D20" s="25">
        <f>D26</f>
        <v>7.73503804</v>
      </c>
      <c r="E20" s="27"/>
      <c r="F20" s="27"/>
      <c r="G20" s="27"/>
      <c r="H20" s="25">
        <f>H26</f>
        <v>7.73503804</v>
      </c>
      <c r="I20" s="29"/>
      <c r="J20" s="35">
        <f>0.997*100/120</f>
        <v>0.8308333333333333</v>
      </c>
      <c r="K20" s="35">
        <f>K26</f>
        <v>1.587</v>
      </c>
      <c r="L20" s="35"/>
      <c r="M20" s="35"/>
      <c r="N20" s="35"/>
      <c r="O20" s="35"/>
      <c r="P20" s="35"/>
      <c r="Q20" s="35"/>
      <c r="R20" s="27"/>
      <c r="S20" s="27"/>
      <c r="T20" s="36">
        <f>J20-K20</f>
        <v>-0.7561666666666667</v>
      </c>
      <c r="U20" s="37">
        <f>(K20*100/J20)-100</f>
        <v>91.01303911735204</v>
      </c>
      <c r="V20" s="38" t="s">
        <v>387</v>
      </c>
    </row>
    <row r="21" spans="1:22" s="2" customFormat="1" ht="139.5" customHeight="1">
      <c r="A21" s="33" t="s">
        <v>358</v>
      </c>
      <c r="B21" s="34" t="s">
        <v>367</v>
      </c>
      <c r="C21" s="27"/>
      <c r="D21" s="25" t="s">
        <v>388</v>
      </c>
      <c r="E21" s="27"/>
      <c r="F21" s="27"/>
      <c r="G21" s="27"/>
      <c r="H21" s="25" t="s">
        <v>388</v>
      </c>
      <c r="I21" s="29"/>
      <c r="J21" s="35"/>
      <c r="K21" s="35"/>
      <c r="L21" s="35"/>
      <c r="M21" s="35"/>
      <c r="N21" s="35"/>
      <c r="O21" s="35"/>
      <c r="P21" s="35"/>
      <c r="Q21" s="35"/>
      <c r="R21" s="27"/>
      <c r="S21" s="27"/>
      <c r="T21" s="27"/>
      <c r="U21" s="37"/>
      <c r="V21" s="27"/>
    </row>
    <row r="22" spans="1:22" s="2" customFormat="1" ht="92.25" customHeight="1">
      <c r="A22" s="33" t="s">
        <v>359</v>
      </c>
      <c r="B22" s="34" t="s">
        <v>368</v>
      </c>
      <c r="C22" s="27"/>
      <c r="D22" s="25">
        <f>D35</f>
        <v>3.24764378</v>
      </c>
      <c r="E22" s="27"/>
      <c r="F22" s="27"/>
      <c r="G22" s="27"/>
      <c r="H22" s="25">
        <f>H35</f>
        <v>3.24764378</v>
      </c>
      <c r="I22" s="29"/>
      <c r="J22" s="35"/>
      <c r="K22" s="35"/>
      <c r="L22" s="35"/>
      <c r="M22" s="35"/>
      <c r="N22" s="35"/>
      <c r="O22" s="35"/>
      <c r="P22" s="35"/>
      <c r="Q22" s="35"/>
      <c r="R22" s="27"/>
      <c r="S22" s="27"/>
      <c r="T22" s="36"/>
      <c r="U22" s="37"/>
      <c r="V22" s="27"/>
    </row>
    <row r="23" spans="1:22" s="2" customFormat="1" ht="75" customHeight="1">
      <c r="A23" s="33" t="s">
        <v>360</v>
      </c>
      <c r="B23" s="34" t="s">
        <v>369</v>
      </c>
      <c r="C23" s="27"/>
      <c r="D23" s="25" t="s">
        <v>388</v>
      </c>
      <c r="E23" s="27"/>
      <c r="F23" s="27"/>
      <c r="G23" s="27"/>
      <c r="H23" s="25" t="s">
        <v>388</v>
      </c>
      <c r="I23" s="29"/>
      <c r="J23" s="35"/>
      <c r="K23" s="35"/>
      <c r="L23" s="35"/>
      <c r="M23" s="35"/>
      <c r="N23" s="35"/>
      <c r="O23" s="35"/>
      <c r="P23" s="35"/>
      <c r="Q23" s="35"/>
      <c r="R23" s="27"/>
      <c r="S23" s="27"/>
      <c r="T23" s="27"/>
      <c r="U23" s="37"/>
      <c r="V23" s="27"/>
    </row>
    <row r="24" spans="1:22" s="2" customFormat="1" ht="62.25" customHeight="1">
      <c r="A24" s="33" t="s">
        <v>361</v>
      </c>
      <c r="B24" s="34" t="s">
        <v>370</v>
      </c>
      <c r="C24" s="27"/>
      <c r="D24" s="25">
        <v>2.638</v>
      </c>
      <c r="E24" s="27"/>
      <c r="F24" s="27"/>
      <c r="G24" s="27"/>
      <c r="H24" s="25">
        <v>2.638</v>
      </c>
      <c r="I24" s="29"/>
      <c r="J24" s="35">
        <f>0.988*100/120</f>
        <v>0.8233333333333334</v>
      </c>
      <c r="K24" s="35">
        <f>K39</f>
        <v>0</v>
      </c>
      <c r="L24" s="35"/>
      <c r="M24" s="35"/>
      <c r="N24" s="35"/>
      <c r="O24" s="35"/>
      <c r="P24" s="35"/>
      <c r="Q24" s="35"/>
      <c r="R24" s="27"/>
      <c r="S24" s="27"/>
      <c r="T24" s="36">
        <f>J24-K24</f>
        <v>0.8233333333333334</v>
      </c>
      <c r="U24" s="37">
        <f>(K24*100/J24)-100</f>
        <v>-100</v>
      </c>
      <c r="V24" s="38" t="s">
        <v>387</v>
      </c>
    </row>
    <row r="25" spans="1:22" s="2" customFormat="1" ht="21" customHeight="1">
      <c r="A25" s="33" t="s">
        <v>362</v>
      </c>
      <c r="B25" s="34" t="s">
        <v>371</v>
      </c>
      <c r="C25" s="27"/>
      <c r="D25" s="231" t="s">
        <v>388</v>
      </c>
      <c r="E25" s="27"/>
      <c r="F25" s="27"/>
      <c r="G25" s="27"/>
      <c r="H25" s="231" t="s">
        <v>388</v>
      </c>
      <c r="I25" s="29"/>
      <c r="J25" s="35"/>
      <c r="K25" s="35"/>
      <c r="L25" s="35"/>
      <c r="M25" s="35"/>
      <c r="N25" s="35"/>
      <c r="O25" s="35"/>
      <c r="P25" s="35"/>
      <c r="Q25" s="35"/>
      <c r="R25" s="27"/>
      <c r="S25" s="27"/>
      <c r="T25" s="27"/>
      <c r="U25" s="37"/>
      <c r="V25" s="27"/>
    </row>
    <row r="26" spans="1:22" s="2" customFormat="1" ht="69" customHeight="1">
      <c r="A26" s="33" t="s">
        <v>78</v>
      </c>
      <c r="B26" s="39" t="s">
        <v>372</v>
      </c>
      <c r="C26" s="27"/>
      <c r="D26" s="25">
        <f>D27+D33</f>
        <v>7.73503804</v>
      </c>
      <c r="E26" s="27"/>
      <c r="F26" s="27"/>
      <c r="G26" s="27"/>
      <c r="H26" s="25">
        <f>H27+H33</f>
        <v>7.73503804</v>
      </c>
      <c r="I26" s="29"/>
      <c r="J26" s="35">
        <f>0.997*100/120</f>
        <v>0.8308333333333333</v>
      </c>
      <c r="K26" s="35">
        <f>K33</f>
        <v>1.587</v>
      </c>
      <c r="L26" s="35"/>
      <c r="M26" s="35"/>
      <c r="N26" s="35"/>
      <c r="O26" s="35"/>
      <c r="P26" s="35"/>
      <c r="Q26" s="35"/>
      <c r="R26" s="27"/>
      <c r="S26" s="27"/>
      <c r="T26" s="36">
        <f>J26-K26</f>
        <v>-0.7561666666666667</v>
      </c>
      <c r="U26" s="37">
        <f>(K26*100/J26)-100</f>
        <v>91.01303911735204</v>
      </c>
      <c r="V26" s="38" t="s">
        <v>387</v>
      </c>
    </row>
    <row r="27" spans="1:22" s="2" customFormat="1" ht="96.75" customHeight="1">
      <c r="A27" s="33" t="s">
        <v>189</v>
      </c>
      <c r="B27" s="34" t="s">
        <v>373</v>
      </c>
      <c r="C27" s="27"/>
      <c r="D27" s="25">
        <f>D28</f>
        <v>4.39503804</v>
      </c>
      <c r="E27" s="27"/>
      <c r="F27" s="27"/>
      <c r="G27" s="27"/>
      <c r="H27" s="25">
        <f>H28</f>
        <v>4.39503804</v>
      </c>
      <c r="I27" s="29"/>
      <c r="J27" s="35"/>
      <c r="K27" s="35"/>
      <c r="L27" s="35"/>
      <c r="M27" s="35"/>
      <c r="N27" s="35"/>
      <c r="O27" s="35"/>
      <c r="P27" s="35"/>
      <c r="Q27" s="35"/>
      <c r="R27" s="27"/>
      <c r="S27" s="27"/>
      <c r="T27" s="27"/>
      <c r="U27" s="37"/>
      <c r="V27" s="27"/>
    </row>
    <row r="28" spans="1:22" s="2" customFormat="1" ht="52.5">
      <c r="A28" s="33" t="s">
        <v>363</v>
      </c>
      <c r="B28" s="34" t="s">
        <v>374</v>
      </c>
      <c r="C28" s="27"/>
      <c r="D28" s="25">
        <f>SUM(D29:D32)</f>
        <v>4.39503804</v>
      </c>
      <c r="E28" s="27"/>
      <c r="F28" s="27"/>
      <c r="G28" s="27"/>
      <c r="H28" s="25">
        <f>SUM(H29:H32)</f>
        <v>4.39503804</v>
      </c>
      <c r="I28" s="29"/>
      <c r="J28" s="35"/>
      <c r="K28" s="35"/>
      <c r="L28" s="35"/>
      <c r="M28" s="35"/>
      <c r="N28" s="35"/>
      <c r="O28" s="35"/>
      <c r="P28" s="35"/>
      <c r="Q28" s="35"/>
      <c r="R28" s="27"/>
      <c r="S28" s="27"/>
      <c r="T28" s="27"/>
      <c r="U28" s="37"/>
      <c r="V28" s="27"/>
    </row>
    <row r="29" spans="1:22" s="2" customFormat="1" ht="54.75" customHeight="1">
      <c r="A29" s="40" t="s">
        <v>416</v>
      </c>
      <c r="B29" s="41" t="s">
        <v>398</v>
      </c>
      <c r="C29" s="27"/>
      <c r="D29" s="232">
        <f>106245.29/1000000</f>
        <v>0.10624528999999999</v>
      </c>
      <c r="E29" s="27"/>
      <c r="F29" s="27"/>
      <c r="G29" s="27"/>
      <c r="H29" s="232">
        <f>106245.29/1000000</f>
        <v>0.10624528999999999</v>
      </c>
      <c r="I29" s="28"/>
      <c r="J29" s="42"/>
      <c r="K29" s="42"/>
      <c r="L29" s="42"/>
      <c r="M29" s="42"/>
      <c r="N29" s="42"/>
      <c r="O29" s="42"/>
      <c r="P29" s="42"/>
      <c r="Q29" s="42"/>
      <c r="R29" s="27"/>
      <c r="S29" s="27"/>
      <c r="T29" s="27"/>
      <c r="U29" s="37"/>
      <c r="V29" s="27"/>
    </row>
    <row r="30" spans="1:22" s="2" customFormat="1" ht="57.75" customHeight="1">
      <c r="A30" s="40" t="s">
        <v>417</v>
      </c>
      <c r="B30" s="225" t="s">
        <v>399</v>
      </c>
      <c r="C30" s="27"/>
      <c r="D30" s="232">
        <v>0.123</v>
      </c>
      <c r="E30" s="27"/>
      <c r="F30" s="27"/>
      <c r="G30" s="27"/>
      <c r="H30" s="232">
        <v>0.123</v>
      </c>
      <c r="I30" s="28"/>
      <c r="J30" s="42"/>
      <c r="K30" s="42"/>
      <c r="L30" s="42"/>
      <c r="M30" s="42"/>
      <c r="N30" s="42"/>
      <c r="O30" s="42"/>
      <c r="P30" s="42"/>
      <c r="Q30" s="42"/>
      <c r="R30" s="27"/>
      <c r="S30" s="27"/>
      <c r="T30" s="27"/>
      <c r="U30" s="37"/>
      <c r="V30" s="27"/>
    </row>
    <row r="31" spans="1:22" s="2" customFormat="1" ht="61.5" customHeight="1">
      <c r="A31" s="40" t="s">
        <v>400</v>
      </c>
      <c r="B31" s="225" t="s">
        <v>401</v>
      </c>
      <c r="C31" s="27"/>
      <c r="D31" s="232">
        <f>2109768.63/1000000</f>
        <v>2.10976863</v>
      </c>
      <c r="E31" s="27"/>
      <c r="F31" s="27"/>
      <c r="G31" s="27"/>
      <c r="H31" s="232">
        <f>2109768.63/1000000</f>
        <v>2.10976863</v>
      </c>
      <c r="I31" s="28"/>
      <c r="J31" s="42"/>
      <c r="K31" s="42"/>
      <c r="L31" s="42"/>
      <c r="M31" s="42"/>
      <c r="N31" s="42"/>
      <c r="O31" s="42"/>
      <c r="P31" s="42"/>
      <c r="Q31" s="42"/>
      <c r="R31" s="27"/>
      <c r="S31" s="27"/>
      <c r="T31" s="27"/>
      <c r="U31" s="37"/>
      <c r="V31" s="27"/>
    </row>
    <row r="32" spans="1:22" s="2" customFormat="1" ht="87" customHeight="1">
      <c r="A32" s="40" t="s">
        <v>402</v>
      </c>
      <c r="B32" s="41" t="s">
        <v>403</v>
      </c>
      <c r="C32" s="27"/>
      <c r="D32" s="232">
        <f>2056024.12/1000000</f>
        <v>2.05602412</v>
      </c>
      <c r="E32" s="27"/>
      <c r="F32" s="27"/>
      <c r="G32" s="27"/>
      <c r="H32" s="232">
        <f>2056024.12/1000000</f>
        <v>2.05602412</v>
      </c>
      <c r="I32" s="29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36">
        <f>J32-K32</f>
        <v>0</v>
      </c>
      <c r="U32" s="37" t="e">
        <f>(K32*100/J32)-100</f>
        <v>#DIV/0!</v>
      </c>
      <c r="V32" s="38" t="s">
        <v>387</v>
      </c>
    </row>
    <row r="33" spans="1:22" s="2" customFormat="1" ht="103.5" customHeight="1">
      <c r="A33" s="33" t="s">
        <v>191</v>
      </c>
      <c r="B33" s="34" t="s">
        <v>375</v>
      </c>
      <c r="C33" s="50"/>
      <c r="D33" s="25">
        <f>D34</f>
        <v>3.34</v>
      </c>
      <c r="E33" s="50"/>
      <c r="F33" s="50"/>
      <c r="G33" s="50"/>
      <c r="H33" s="25">
        <f>H34</f>
        <v>3.34</v>
      </c>
      <c r="I33" s="29"/>
      <c r="J33" s="35">
        <f>0.997*100/120</f>
        <v>0.8308333333333333</v>
      </c>
      <c r="K33" s="35">
        <f>K34</f>
        <v>1.587</v>
      </c>
      <c r="L33" s="35"/>
      <c r="M33" s="35"/>
      <c r="N33" s="35"/>
      <c r="O33" s="35"/>
      <c r="P33" s="35"/>
      <c r="Q33" s="35"/>
      <c r="R33" s="50"/>
      <c r="S33" s="50"/>
      <c r="T33" s="249">
        <f>J33-K33</f>
        <v>-0.7561666666666667</v>
      </c>
      <c r="U33" s="250">
        <f>(K33*100/J33)-100</f>
        <v>91.01303911735204</v>
      </c>
      <c r="V33" s="244" t="s">
        <v>387</v>
      </c>
    </row>
    <row r="34" spans="1:22" s="2" customFormat="1" ht="67.5" customHeight="1">
      <c r="A34" s="40" t="s">
        <v>193</v>
      </c>
      <c r="B34" s="43" t="s">
        <v>376</v>
      </c>
      <c r="C34" s="27"/>
      <c r="D34" s="233">
        <v>3.34</v>
      </c>
      <c r="E34" s="27"/>
      <c r="F34" s="27"/>
      <c r="G34" s="27"/>
      <c r="H34" s="233">
        <v>3.34</v>
      </c>
      <c r="I34" s="29"/>
      <c r="J34" s="35">
        <v>0.831</v>
      </c>
      <c r="K34" s="35">
        <v>1.587</v>
      </c>
      <c r="L34" s="35"/>
      <c r="M34" s="35"/>
      <c r="N34" s="35"/>
      <c r="O34" s="35"/>
      <c r="P34" s="35"/>
      <c r="Q34" s="35"/>
      <c r="R34" s="27"/>
      <c r="S34" s="27"/>
      <c r="T34" s="27"/>
      <c r="U34" s="37"/>
      <c r="V34" s="27"/>
    </row>
    <row r="35" spans="1:22" s="2" customFormat="1" ht="72" customHeight="1">
      <c r="A35" s="33" t="s">
        <v>80</v>
      </c>
      <c r="B35" s="39" t="s">
        <v>377</v>
      </c>
      <c r="C35" s="27"/>
      <c r="D35" s="25">
        <f>SUM(D36:D40)</f>
        <v>3.24764378</v>
      </c>
      <c r="E35" s="27"/>
      <c r="F35" s="27"/>
      <c r="G35" s="27"/>
      <c r="H35" s="25">
        <f>SUM(H36:H40)</f>
        <v>3.24764378</v>
      </c>
      <c r="I35" s="28"/>
      <c r="J35" s="42"/>
      <c r="K35" s="42"/>
      <c r="L35" s="42"/>
      <c r="M35" s="42"/>
      <c r="N35" s="42"/>
      <c r="O35" s="42"/>
      <c r="P35" s="42"/>
      <c r="Q35" s="42"/>
      <c r="R35" s="27"/>
      <c r="S35" s="27"/>
      <c r="T35" s="27"/>
      <c r="U35" s="37"/>
      <c r="V35" s="27"/>
    </row>
    <row r="36" spans="1:22" s="2" customFormat="1" ht="114.75" customHeight="1">
      <c r="A36" s="40" t="s">
        <v>418</v>
      </c>
      <c r="B36" s="225" t="s">
        <v>404</v>
      </c>
      <c r="C36" s="27"/>
      <c r="D36" s="234">
        <f>416615.21/1000000</f>
        <v>0.41661521</v>
      </c>
      <c r="E36" s="27"/>
      <c r="F36" s="27"/>
      <c r="G36" s="27"/>
      <c r="H36" s="234">
        <f>416615.21/1000000</f>
        <v>0.41661521</v>
      </c>
      <c r="I36" s="28"/>
      <c r="J36" s="42"/>
      <c r="K36" s="42"/>
      <c r="L36" s="42"/>
      <c r="M36" s="42"/>
      <c r="N36" s="42"/>
      <c r="O36" s="42"/>
      <c r="P36" s="42"/>
      <c r="Q36" s="42"/>
      <c r="R36" s="27"/>
      <c r="S36" s="27"/>
      <c r="T36" s="27"/>
      <c r="U36" s="37"/>
      <c r="V36" s="27"/>
    </row>
    <row r="37" spans="1:22" s="2" customFormat="1" ht="99" customHeight="1">
      <c r="A37" s="40" t="s">
        <v>405</v>
      </c>
      <c r="B37" s="225" t="s">
        <v>406</v>
      </c>
      <c r="C37" s="27"/>
      <c r="D37" s="234">
        <f>535447.44/1000000</f>
        <v>0.53544744</v>
      </c>
      <c r="E37" s="27"/>
      <c r="F37" s="27"/>
      <c r="G37" s="27"/>
      <c r="H37" s="234">
        <f>535447.44/1000000</f>
        <v>0.53544744</v>
      </c>
      <c r="I37" s="28"/>
      <c r="J37" s="42"/>
      <c r="K37" s="42"/>
      <c r="L37" s="42"/>
      <c r="M37" s="42"/>
      <c r="N37" s="42"/>
      <c r="O37" s="42"/>
      <c r="P37" s="42"/>
      <c r="Q37" s="42"/>
      <c r="R37" s="27"/>
      <c r="S37" s="27"/>
      <c r="T37" s="27"/>
      <c r="U37" s="37"/>
      <c r="V37" s="27"/>
    </row>
    <row r="38" spans="1:22" s="2" customFormat="1" ht="69" customHeight="1">
      <c r="A38" s="40" t="s">
        <v>407</v>
      </c>
      <c r="B38" s="226" t="s">
        <v>412</v>
      </c>
      <c r="C38" s="27"/>
      <c r="D38" s="234">
        <f>1197098.51/1000000</f>
        <v>1.19709851</v>
      </c>
      <c r="E38" s="27"/>
      <c r="F38" s="27"/>
      <c r="G38" s="27"/>
      <c r="H38" s="234">
        <f>1197098.51/1000000</f>
        <v>1.19709851</v>
      </c>
      <c r="I38" s="28"/>
      <c r="J38" s="42"/>
      <c r="K38" s="42"/>
      <c r="L38" s="42"/>
      <c r="M38" s="42"/>
      <c r="N38" s="42"/>
      <c r="O38" s="42"/>
      <c r="P38" s="42"/>
      <c r="Q38" s="42"/>
      <c r="R38" s="27"/>
      <c r="S38" s="27"/>
      <c r="T38" s="27"/>
      <c r="U38" s="37"/>
      <c r="V38" s="27"/>
    </row>
    <row r="39" spans="1:22" s="2" customFormat="1" ht="44.25" customHeight="1">
      <c r="A39" s="40" t="s">
        <v>409</v>
      </c>
      <c r="B39" s="226" t="s">
        <v>410</v>
      </c>
      <c r="C39" s="27"/>
      <c r="D39" s="232">
        <f>408914.13/1000000</f>
        <v>0.40891413</v>
      </c>
      <c r="E39" s="27"/>
      <c r="F39" s="27"/>
      <c r="G39" s="27"/>
      <c r="H39" s="232">
        <f>408914.13/1000000</f>
        <v>0.40891413</v>
      </c>
      <c r="I39" s="29"/>
      <c r="J39" s="35"/>
      <c r="K39" s="35"/>
      <c r="L39" s="35"/>
      <c r="M39" s="35"/>
      <c r="N39" s="35"/>
      <c r="O39" s="35"/>
      <c r="P39" s="35"/>
      <c r="Q39" s="35"/>
      <c r="R39" s="27"/>
      <c r="S39" s="27"/>
      <c r="T39" s="36">
        <f>J39-K39</f>
        <v>0</v>
      </c>
      <c r="U39" s="37"/>
      <c r="V39" s="251"/>
    </row>
    <row r="40" spans="1:22" s="2" customFormat="1" ht="44.25" customHeight="1">
      <c r="A40" s="40" t="s">
        <v>411</v>
      </c>
      <c r="B40" s="226" t="s">
        <v>412</v>
      </c>
      <c r="C40" s="27"/>
      <c r="D40" s="232">
        <f>689568.49/1000000</f>
        <v>0.68956849</v>
      </c>
      <c r="E40" s="27"/>
      <c r="F40" s="27"/>
      <c r="G40" s="27"/>
      <c r="H40" s="232">
        <f>689568.49/1000000</f>
        <v>0.68956849</v>
      </c>
      <c r="I40" s="29"/>
      <c r="J40" s="35"/>
      <c r="K40" s="35"/>
      <c r="L40" s="35"/>
      <c r="M40" s="35"/>
      <c r="N40" s="35"/>
      <c r="O40" s="35"/>
      <c r="P40" s="35"/>
      <c r="Q40" s="35"/>
      <c r="R40" s="27"/>
      <c r="S40" s="27"/>
      <c r="T40" s="36"/>
      <c r="U40" s="37"/>
      <c r="V40" s="38"/>
    </row>
    <row r="41" spans="1:22" s="2" customFormat="1" ht="44.25" customHeight="1">
      <c r="A41" s="33" t="s">
        <v>81</v>
      </c>
      <c r="B41" s="39" t="s">
        <v>378</v>
      </c>
      <c r="C41" s="27"/>
      <c r="D41" s="25">
        <f>SUM(D42:D45)</f>
        <v>2.8184751400000003</v>
      </c>
      <c r="E41" s="27"/>
      <c r="F41" s="27"/>
      <c r="G41" s="27"/>
      <c r="H41" s="25">
        <f>SUM(H42:H45)</f>
        <v>2.8184751400000003</v>
      </c>
      <c r="I41" s="29"/>
      <c r="J41" s="35">
        <f>J43</f>
        <v>0.097</v>
      </c>
      <c r="K41" s="35">
        <f>K43</f>
        <v>0.092</v>
      </c>
      <c r="L41" s="35"/>
      <c r="M41" s="35"/>
      <c r="N41" s="35"/>
      <c r="O41" s="35"/>
      <c r="P41" s="35"/>
      <c r="Q41" s="35"/>
      <c r="R41" s="27"/>
      <c r="S41" s="27"/>
      <c r="T41" s="36">
        <f>J41-K41</f>
        <v>0.0050000000000000044</v>
      </c>
      <c r="U41" s="37">
        <f>(K41*100/J41)-100</f>
        <v>-5.154639175257742</v>
      </c>
      <c r="V41" s="38" t="s">
        <v>387</v>
      </c>
    </row>
    <row r="42" spans="1:22" s="2" customFormat="1" ht="44.25" customHeight="1">
      <c r="A42" s="40" t="s">
        <v>419</v>
      </c>
      <c r="B42" s="225" t="s">
        <v>413</v>
      </c>
      <c r="C42" s="27"/>
      <c r="D42" s="233">
        <v>0.907</v>
      </c>
      <c r="E42" s="27"/>
      <c r="F42" s="27"/>
      <c r="G42" s="27"/>
      <c r="H42" s="233">
        <v>0.907</v>
      </c>
      <c r="I42" s="29"/>
      <c r="J42" s="35"/>
      <c r="K42" s="35"/>
      <c r="L42" s="35"/>
      <c r="M42" s="35"/>
      <c r="N42" s="35"/>
      <c r="O42" s="35"/>
      <c r="P42" s="35"/>
      <c r="Q42" s="35"/>
      <c r="R42" s="27"/>
      <c r="S42" s="27"/>
      <c r="T42" s="36"/>
      <c r="U42" s="37"/>
      <c r="V42" s="38"/>
    </row>
    <row r="43" spans="1:22" s="2" customFormat="1" ht="44.25" customHeight="1">
      <c r="A43" s="40" t="s">
        <v>364</v>
      </c>
      <c r="B43" s="225" t="s">
        <v>379</v>
      </c>
      <c r="C43" s="27"/>
      <c r="D43" s="233">
        <v>0.097</v>
      </c>
      <c r="E43" s="27"/>
      <c r="F43" s="27"/>
      <c r="G43" s="27"/>
      <c r="H43" s="233">
        <v>0.097</v>
      </c>
      <c r="I43" s="29"/>
      <c r="J43" s="35">
        <v>0.097</v>
      </c>
      <c r="K43" s="35">
        <v>0.092</v>
      </c>
      <c r="L43" s="35"/>
      <c r="M43" s="35"/>
      <c r="N43" s="35"/>
      <c r="O43" s="35"/>
      <c r="P43" s="35"/>
      <c r="Q43" s="35"/>
      <c r="R43" s="27"/>
      <c r="S43" s="27"/>
      <c r="T43" s="36">
        <f>J43-K43</f>
        <v>0.0050000000000000044</v>
      </c>
      <c r="U43" s="37">
        <f>(K43*100/J43)-100</f>
        <v>-5.154639175257742</v>
      </c>
      <c r="V43" s="38" t="s">
        <v>387</v>
      </c>
    </row>
    <row r="44" spans="1:22" s="2" customFormat="1" ht="44.25" customHeight="1">
      <c r="A44" s="40" t="s">
        <v>420</v>
      </c>
      <c r="B44" s="227" t="s">
        <v>414</v>
      </c>
      <c r="C44" s="27"/>
      <c r="D44" s="232">
        <v>0.907</v>
      </c>
      <c r="E44" s="27"/>
      <c r="F44" s="27"/>
      <c r="G44" s="27"/>
      <c r="H44" s="232">
        <v>0.907</v>
      </c>
      <c r="I44" s="29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36"/>
      <c r="U44" s="37"/>
      <c r="V44" s="38"/>
    </row>
    <row r="45" spans="1:22" s="2" customFormat="1" ht="72" customHeight="1">
      <c r="A45" s="40" t="s">
        <v>421</v>
      </c>
      <c r="B45" s="227" t="s">
        <v>415</v>
      </c>
      <c r="C45" s="27"/>
      <c r="D45" s="232">
        <f>907475.14/1000000</f>
        <v>0.9074751400000001</v>
      </c>
      <c r="E45" s="27"/>
      <c r="F45" s="27"/>
      <c r="G45" s="27"/>
      <c r="H45" s="232">
        <f>907475.14/1000000</f>
        <v>0.9074751400000001</v>
      </c>
      <c r="I45" s="28"/>
      <c r="J45" s="42"/>
      <c r="K45" s="42"/>
      <c r="L45" s="42"/>
      <c r="M45" s="42"/>
      <c r="N45" s="42"/>
      <c r="O45" s="42"/>
      <c r="P45" s="42"/>
      <c r="Q45" s="42"/>
      <c r="R45" s="27"/>
      <c r="S45" s="27"/>
      <c r="T45" s="36">
        <f>J45-K45</f>
        <v>0</v>
      </c>
      <c r="U45" s="37"/>
      <c r="V45" s="251"/>
    </row>
    <row r="46" spans="1:22" s="2" customFormat="1" ht="11.25">
      <c r="A46" s="102" t="s">
        <v>4</v>
      </c>
      <c r="B46" s="103"/>
      <c r="C46" s="104"/>
      <c r="D46" s="27"/>
      <c r="E46" s="27"/>
      <c r="F46" s="27"/>
      <c r="G46" s="27"/>
      <c r="H46" s="36"/>
      <c r="I46" s="27"/>
      <c r="J46" s="27"/>
      <c r="K46" s="27"/>
      <c r="L46" s="36"/>
      <c r="M46" s="27"/>
      <c r="N46" s="27"/>
      <c r="O46" s="27"/>
      <c r="P46" s="27"/>
      <c r="Q46" s="27"/>
      <c r="R46" s="27"/>
      <c r="S46" s="27"/>
      <c r="T46" s="27"/>
      <c r="U46" s="27"/>
      <c r="V46" s="44"/>
    </row>
    <row r="50" spans="1:8" ht="15.75" customHeight="1">
      <c r="A50" s="125" t="s">
        <v>392</v>
      </c>
      <c r="B50" s="125"/>
      <c r="C50" s="125"/>
      <c r="D50" s="125"/>
      <c r="E50" s="125"/>
      <c r="F50" s="125"/>
      <c r="G50" s="125"/>
      <c r="H50" s="125"/>
    </row>
  </sheetData>
  <sheetProtection/>
  <mergeCells count="27">
    <mergeCell ref="A50:H50"/>
    <mergeCell ref="E14:E16"/>
    <mergeCell ref="F14:G14"/>
    <mergeCell ref="T2:V2"/>
    <mergeCell ref="A3:V3"/>
    <mergeCell ref="G6:P6"/>
    <mergeCell ref="G7:P7"/>
    <mergeCell ref="H11:Q11"/>
    <mergeCell ref="H12:Q12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46:C46"/>
    <mergeCell ref="H14:Q14"/>
    <mergeCell ref="R14:S14"/>
    <mergeCell ref="A14:A16"/>
    <mergeCell ref="B14:B16"/>
    <mergeCell ref="C14:C16"/>
    <mergeCell ref="D14:D16"/>
  </mergeCells>
  <printOptions/>
  <pageMargins left="0.41" right="0.23" top="0.3" bottom="0.3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0"/>
  <sheetViews>
    <sheetView zoomScalePageLayoutView="0" workbookViewId="0" topLeftCell="A10">
      <selection activeCell="R20" sqref="R20:R47"/>
    </sheetView>
  </sheetViews>
  <sheetFormatPr defaultColWidth="9.00390625" defaultRowHeight="34.5" customHeight="1"/>
  <cols>
    <col min="1" max="1" width="7.25390625" style="12" customWidth="1"/>
    <col min="2" max="2" width="14.375" style="255" customWidth="1"/>
    <col min="3" max="4" width="9.75390625" style="12" customWidth="1"/>
    <col min="5" max="5" width="5.75390625" style="12" customWidth="1"/>
    <col min="6" max="6" width="5.625" style="12" customWidth="1"/>
    <col min="7" max="7" width="6.00390625" style="12" customWidth="1"/>
    <col min="8" max="8" width="3.75390625" style="12" customWidth="1"/>
    <col min="9" max="9" width="4.875" style="12" customWidth="1"/>
    <col min="10" max="11" width="3.75390625" style="12" customWidth="1"/>
    <col min="12" max="12" width="4.75390625" style="12" customWidth="1"/>
    <col min="13" max="13" width="5.00390625" style="12" customWidth="1"/>
    <col min="14" max="15" width="3.75390625" style="12" customWidth="1"/>
    <col min="16" max="16" width="4.375" style="12" customWidth="1"/>
    <col min="17" max="17" width="3.75390625" style="12" customWidth="1"/>
    <col min="18" max="18" width="5.625" style="12" customWidth="1"/>
    <col min="19" max="19" width="5.875" style="12" customWidth="1"/>
    <col min="20" max="20" width="5.375" style="12" customWidth="1"/>
    <col min="21" max="22" width="3.75390625" style="12" customWidth="1"/>
    <col min="23" max="23" width="4.75390625" style="12" customWidth="1"/>
    <col min="24" max="25" width="3.75390625" style="12" customWidth="1"/>
    <col min="26" max="26" width="5.375" style="12" customWidth="1"/>
    <col min="27" max="27" width="5.00390625" style="12" customWidth="1"/>
    <col min="28" max="29" width="3.75390625" style="12" customWidth="1"/>
    <col min="30" max="30" width="5.00390625" style="12" customWidth="1"/>
    <col min="31" max="32" width="3.75390625" style="12" customWidth="1"/>
    <col min="33" max="33" width="6.25390625" style="12" customWidth="1"/>
    <col min="34" max="34" width="4.625" style="12" customWidth="1"/>
    <col min="35" max="35" width="4.125" style="12" customWidth="1"/>
    <col min="36" max="39" width="3.75390625" style="12" customWidth="1"/>
    <col min="40" max="40" width="9.75390625" style="12" customWidth="1"/>
    <col min="41" max="46" width="3.875" style="12" customWidth="1"/>
    <col min="47" max="47" width="9.75390625" style="12" customWidth="1"/>
    <col min="48" max="53" width="3.875" style="12" customWidth="1"/>
    <col min="54" max="54" width="9.75390625" style="12" customWidth="1"/>
    <col min="55" max="60" width="3.875" style="12" customWidth="1"/>
    <col min="61" max="61" width="9.75390625" style="12" customWidth="1"/>
    <col min="62" max="67" width="3.875" style="12" customWidth="1"/>
    <col min="68" max="68" width="9.75390625" style="12" customWidth="1"/>
    <col min="69" max="74" width="3.875" style="12" customWidth="1"/>
    <col min="75" max="75" width="7.75390625" style="12" customWidth="1"/>
    <col min="76" max="76" width="4.75390625" style="12" customWidth="1"/>
    <col min="77" max="77" width="7.75390625" style="12" customWidth="1"/>
    <col min="78" max="78" width="4.75390625" style="12" customWidth="1"/>
    <col min="79" max="79" width="10.375" style="12" customWidth="1"/>
    <col min="80" max="16384" width="9.125" style="12" customWidth="1"/>
  </cols>
  <sheetData>
    <row r="1" ht="34.5" customHeight="1">
      <c r="CA1" s="13" t="s">
        <v>269</v>
      </c>
    </row>
    <row r="2" spans="76:79" ht="34.5" customHeight="1">
      <c r="BX2" s="14"/>
      <c r="BY2" s="92" t="s">
        <v>5</v>
      </c>
      <c r="BZ2" s="92"/>
      <c r="CA2" s="92"/>
    </row>
    <row r="3" spans="1:39" ht="18" customHeight="1">
      <c r="A3" s="93" t="s">
        <v>270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4:20" ht="23.25" customHeight="1">
      <c r="N4" s="13" t="s">
        <v>28</v>
      </c>
      <c r="O4" s="94" t="s">
        <v>362</v>
      </c>
      <c r="P4" s="94"/>
      <c r="Q4" s="93" t="s">
        <v>45</v>
      </c>
      <c r="R4" s="93"/>
      <c r="S4" s="20" t="s">
        <v>397</v>
      </c>
      <c r="T4" s="12" t="s">
        <v>30</v>
      </c>
    </row>
    <row r="5" ht="17.25" customHeight="1"/>
    <row r="6" spans="13:26" ht="18.75" customHeight="1">
      <c r="M6" s="13" t="s">
        <v>6</v>
      </c>
      <c r="N6" s="95" t="s">
        <v>383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4:37" ht="19.5" customHeight="1">
      <c r="N7" s="96" t="s">
        <v>7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5"/>
      <c r="AJ7" s="15"/>
      <c r="AK7" s="15"/>
    </row>
    <row r="8" ht="16.5" customHeight="1"/>
    <row r="9" spans="18:26" ht="18.75" customHeight="1">
      <c r="R9" s="13" t="s">
        <v>8</v>
      </c>
      <c r="S9" s="20" t="s">
        <v>397</v>
      </c>
      <c r="T9" s="12" t="s">
        <v>9</v>
      </c>
      <c r="Z9" s="13"/>
    </row>
    <row r="10" ht="18" customHeight="1"/>
    <row r="11" spans="16:32" ht="15" customHeight="1">
      <c r="P11" s="13" t="s">
        <v>10</v>
      </c>
      <c r="Q11" s="142" t="s">
        <v>382</v>
      </c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8"/>
      <c r="AD11" s="18"/>
      <c r="AE11" s="18"/>
      <c r="AF11" s="18"/>
    </row>
    <row r="12" spans="17:32" ht="15.75" customHeight="1">
      <c r="Q12" s="143" t="s">
        <v>11</v>
      </c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"/>
      <c r="AD12" s="15"/>
      <c r="AE12" s="15"/>
      <c r="AF12" s="15"/>
    </row>
    <row r="13" spans="7:19" ht="34.5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79" ht="34.5" customHeight="1">
      <c r="A14" s="86" t="s">
        <v>12</v>
      </c>
      <c r="B14" s="150" t="s">
        <v>13</v>
      </c>
      <c r="C14" s="86" t="s">
        <v>14</v>
      </c>
      <c r="D14" s="86" t="s">
        <v>271</v>
      </c>
      <c r="E14" s="135" t="s">
        <v>272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7" t="s">
        <v>273</v>
      </c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8"/>
      <c r="BW14" s="112" t="s">
        <v>274</v>
      </c>
      <c r="BX14" s="113"/>
      <c r="BY14" s="113"/>
      <c r="BZ14" s="114"/>
      <c r="CA14" s="86" t="s">
        <v>3</v>
      </c>
    </row>
    <row r="15" spans="1:79" ht="34.5" customHeight="1">
      <c r="A15" s="87"/>
      <c r="B15" s="151"/>
      <c r="C15" s="87"/>
      <c r="D15" s="87"/>
      <c r="E15" s="89" t="s">
        <v>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1"/>
      <c r="AN15" s="89" t="s">
        <v>1</v>
      </c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139"/>
      <c r="BX15" s="140"/>
      <c r="BY15" s="140"/>
      <c r="BZ15" s="141"/>
      <c r="CA15" s="87"/>
    </row>
    <row r="16" spans="1:79" ht="34.5" customHeight="1">
      <c r="A16" s="87"/>
      <c r="B16" s="151"/>
      <c r="C16" s="87"/>
      <c r="D16" s="87"/>
      <c r="E16" s="89" t="s">
        <v>18</v>
      </c>
      <c r="F16" s="90"/>
      <c r="G16" s="90"/>
      <c r="H16" s="90"/>
      <c r="I16" s="90"/>
      <c r="J16" s="90"/>
      <c r="K16" s="91"/>
      <c r="L16" s="89" t="s">
        <v>19</v>
      </c>
      <c r="M16" s="90"/>
      <c r="N16" s="90"/>
      <c r="O16" s="90"/>
      <c r="P16" s="90"/>
      <c r="Q16" s="90"/>
      <c r="R16" s="91"/>
      <c r="S16" s="89" t="s">
        <v>20</v>
      </c>
      <c r="T16" s="90"/>
      <c r="U16" s="90"/>
      <c r="V16" s="90"/>
      <c r="W16" s="90"/>
      <c r="X16" s="90"/>
      <c r="Y16" s="91"/>
      <c r="Z16" s="89" t="s">
        <v>21</v>
      </c>
      <c r="AA16" s="90"/>
      <c r="AB16" s="90"/>
      <c r="AC16" s="90"/>
      <c r="AD16" s="90"/>
      <c r="AE16" s="90"/>
      <c r="AF16" s="91"/>
      <c r="AG16" s="89" t="s">
        <v>22</v>
      </c>
      <c r="AH16" s="90"/>
      <c r="AI16" s="90"/>
      <c r="AJ16" s="90"/>
      <c r="AK16" s="90"/>
      <c r="AL16" s="90"/>
      <c r="AM16" s="91"/>
      <c r="AN16" s="89" t="s">
        <v>18</v>
      </c>
      <c r="AO16" s="90"/>
      <c r="AP16" s="90"/>
      <c r="AQ16" s="90"/>
      <c r="AR16" s="90"/>
      <c r="AS16" s="90"/>
      <c r="AT16" s="91"/>
      <c r="AU16" s="89" t="s">
        <v>19</v>
      </c>
      <c r="AV16" s="90"/>
      <c r="AW16" s="90"/>
      <c r="AX16" s="90"/>
      <c r="AY16" s="90"/>
      <c r="AZ16" s="90"/>
      <c r="BA16" s="91"/>
      <c r="BB16" s="89" t="s">
        <v>20</v>
      </c>
      <c r="BC16" s="90"/>
      <c r="BD16" s="90"/>
      <c r="BE16" s="90"/>
      <c r="BF16" s="90"/>
      <c r="BG16" s="90"/>
      <c r="BH16" s="91"/>
      <c r="BI16" s="89" t="s">
        <v>21</v>
      </c>
      <c r="BJ16" s="90"/>
      <c r="BK16" s="90"/>
      <c r="BL16" s="90"/>
      <c r="BM16" s="90"/>
      <c r="BN16" s="90"/>
      <c r="BO16" s="91"/>
      <c r="BP16" s="89" t="s">
        <v>22</v>
      </c>
      <c r="BQ16" s="90"/>
      <c r="BR16" s="90"/>
      <c r="BS16" s="90"/>
      <c r="BT16" s="90"/>
      <c r="BU16" s="90"/>
      <c r="BV16" s="91"/>
      <c r="BW16" s="88"/>
      <c r="BX16" s="115"/>
      <c r="BY16" s="115"/>
      <c r="BZ16" s="116"/>
      <c r="CA16" s="87"/>
    </row>
    <row r="17" spans="1:79" ht="34.5" customHeight="1">
      <c r="A17" s="87"/>
      <c r="B17" s="151"/>
      <c r="C17" s="87"/>
      <c r="D17" s="87"/>
      <c r="E17" s="47" t="s">
        <v>275</v>
      </c>
      <c r="F17" s="89" t="s">
        <v>276</v>
      </c>
      <c r="G17" s="90"/>
      <c r="H17" s="90"/>
      <c r="I17" s="90"/>
      <c r="J17" s="90"/>
      <c r="K17" s="91"/>
      <c r="L17" s="47" t="s">
        <v>275</v>
      </c>
      <c r="M17" s="89" t="s">
        <v>276</v>
      </c>
      <c r="N17" s="90"/>
      <c r="O17" s="90"/>
      <c r="P17" s="90"/>
      <c r="Q17" s="90"/>
      <c r="R17" s="91"/>
      <c r="S17" s="47" t="s">
        <v>275</v>
      </c>
      <c r="T17" s="89" t="s">
        <v>276</v>
      </c>
      <c r="U17" s="90"/>
      <c r="V17" s="90"/>
      <c r="W17" s="90"/>
      <c r="X17" s="90"/>
      <c r="Y17" s="91"/>
      <c r="Z17" s="47" t="s">
        <v>275</v>
      </c>
      <c r="AA17" s="89" t="s">
        <v>276</v>
      </c>
      <c r="AB17" s="90"/>
      <c r="AC17" s="90"/>
      <c r="AD17" s="90"/>
      <c r="AE17" s="90"/>
      <c r="AF17" s="91"/>
      <c r="AG17" s="47" t="s">
        <v>275</v>
      </c>
      <c r="AH17" s="89" t="s">
        <v>276</v>
      </c>
      <c r="AI17" s="90"/>
      <c r="AJ17" s="90"/>
      <c r="AK17" s="90"/>
      <c r="AL17" s="90"/>
      <c r="AM17" s="91"/>
      <c r="AN17" s="47" t="s">
        <v>275</v>
      </c>
      <c r="AO17" s="89" t="s">
        <v>276</v>
      </c>
      <c r="AP17" s="90"/>
      <c r="AQ17" s="90"/>
      <c r="AR17" s="90"/>
      <c r="AS17" s="90"/>
      <c r="AT17" s="91"/>
      <c r="AU17" s="47" t="s">
        <v>275</v>
      </c>
      <c r="AV17" s="89" t="s">
        <v>276</v>
      </c>
      <c r="AW17" s="90"/>
      <c r="AX17" s="90"/>
      <c r="AY17" s="90"/>
      <c r="AZ17" s="90"/>
      <c r="BA17" s="91"/>
      <c r="BB17" s="47" t="s">
        <v>275</v>
      </c>
      <c r="BC17" s="89" t="s">
        <v>276</v>
      </c>
      <c r="BD17" s="90"/>
      <c r="BE17" s="90"/>
      <c r="BF17" s="90"/>
      <c r="BG17" s="90"/>
      <c r="BH17" s="91"/>
      <c r="BI17" s="47" t="s">
        <v>275</v>
      </c>
      <c r="BJ17" s="89" t="s">
        <v>276</v>
      </c>
      <c r="BK17" s="90"/>
      <c r="BL17" s="90"/>
      <c r="BM17" s="90"/>
      <c r="BN17" s="90"/>
      <c r="BO17" s="91"/>
      <c r="BP17" s="47" t="s">
        <v>275</v>
      </c>
      <c r="BQ17" s="89" t="s">
        <v>276</v>
      </c>
      <c r="BR17" s="90"/>
      <c r="BS17" s="90"/>
      <c r="BT17" s="90"/>
      <c r="BU17" s="90"/>
      <c r="BV17" s="91"/>
      <c r="BW17" s="89" t="s">
        <v>275</v>
      </c>
      <c r="BX17" s="91"/>
      <c r="BY17" s="90" t="s">
        <v>276</v>
      </c>
      <c r="BZ17" s="91"/>
      <c r="CA17" s="87"/>
    </row>
    <row r="18" spans="1:79" ht="34.5" customHeight="1">
      <c r="A18" s="87"/>
      <c r="B18" s="151"/>
      <c r="C18" s="87"/>
      <c r="D18" s="87"/>
      <c r="E18" s="46" t="s">
        <v>54</v>
      </c>
      <c r="F18" s="46" t="s">
        <v>54</v>
      </c>
      <c r="G18" s="46" t="s">
        <v>277</v>
      </c>
      <c r="H18" s="46" t="s">
        <v>278</v>
      </c>
      <c r="I18" s="46" t="s">
        <v>279</v>
      </c>
      <c r="J18" s="46" t="s">
        <v>136</v>
      </c>
      <c r="K18" s="46" t="s">
        <v>280</v>
      </c>
      <c r="L18" s="46" t="s">
        <v>54</v>
      </c>
      <c r="M18" s="46" t="s">
        <v>54</v>
      </c>
      <c r="N18" s="46" t="s">
        <v>277</v>
      </c>
      <c r="O18" s="46" t="s">
        <v>278</v>
      </c>
      <c r="P18" s="46" t="s">
        <v>279</v>
      </c>
      <c r="Q18" s="46" t="s">
        <v>136</v>
      </c>
      <c r="R18" s="46" t="s">
        <v>280</v>
      </c>
      <c r="S18" s="46" t="s">
        <v>54</v>
      </c>
      <c r="T18" s="46" t="s">
        <v>54</v>
      </c>
      <c r="U18" s="46" t="s">
        <v>277</v>
      </c>
      <c r="V18" s="46" t="s">
        <v>278</v>
      </c>
      <c r="W18" s="46" t="s">
        <v>279</v>
      </c>
      <c r="X18" s="46" t="s">
        <v>136</v>
      </c>
      <c r="Y18" s="46" t="s">
        <v>280</v>
      </c>
      <c r="Z18" s="46" t="s">
        <v>54</v>
      </c>
      <c r="AA18" s="46" t="s">
        <v>54</v>
      </c>
      <c r="AB18" s="46" t="s">
        <v>277</v>
      </c>
      <c r="AC18" s="46" t="s">
        <v>278</v>
      </c>
      <c r="AD18" s="46" t="s">
        <v>279</v>
      </c>
      <c r="AE18" s="46" t="s">
        <v>136</v>
      </c>
      <c r="AF18" s="46" t="s">
        <v>280</v>
      </c>
      <c r="AG18" s="46" t="s">
        <v>54</v>
      </c>
      <c r="AH18" s="46" t="s">
        <v>54</v>
      </c>
      <c r="AI18" s="46" t="s">
        <v>277</v>
      </c>
      <c r="AJ18" s="46" t="s">
        <v>278</v>
      </c>
      <c r="AK18" s="46" t="s">
        <v>279</v>
      </c>
      <c r="AL18" s="46" t="s">
        <v>136</v>
      </c>
      <c r="AM18" s="46" t="s">
        <v>280</v>
      </c>
      <c r="AN18" s="46" t="s">
        <v>54</v>
      </c>
      <c r="AO18" s="46" t="s">
        <v>54</v>
      </c>
      <c r="AP18" s="46" t="s">
        <v>277</v>
      </c>
      <c r="AQ18" s="46" t="s">
        <v>278</v>
      </c>
      <c r="AR18" s="46" t="s">
        <v>279</v>
      </c>
      <c r="AS18" s="46" t="s">
        <v>136</v>
      </c>
      <c r="AT18" s="46" t="s">
        <v>280</v>
      </c>
      <c r="AU18" s="46" t="s">
        <v>54</v>
      </c>
      <c r="AV18" s="46" t="s">
        <v>54</v>
      </c>
      <c r="AW18" s="46" t="s">
        <v>277</v>
      </c>
      <c r="AX18" s="46" t="s">
        <v>278</v>
      </c>
      <c r="AY18" s="46" t="s">
        <v>279</v>
      </c>
      <c r="AZ18" s="46" t="s">
        <v>136</v>
      </c>
      <c r="BA18" s="46" t="s">
        <v>280</v>
      </c>
      <c r="BB18" s="46" t="s">
        <v>54</v>
      </c>
      <c r="BC18" s="46" t="s">
        <v>54</v>
      </c>
      <c r="BD18" s="46" t="s">
        <v>277</v>
      </c>
      <c r="BE18" s="46" t="s">
        <v>278</v>
      </c>
      <c r="BF18" s="46" t="s">
        <v>279</v>
      </c>
      <c r="BG18" s="46" t="s">
        <v>136</v>
      </c>
      <c r="BH18" s="46" t="s">
        <v>280</v>
      </c>
      <c r="BI18" s="46" t="s">
        <v>54</v>
      </c>
      <c r="BJ18" s="46" t="s">
        <v>54</v>
      </c>
      <c r="BK18" s="46" t="s">
        <v>277</v>
      </c>
      <c r="BL18" s="46" t="s">
        <v>278</v>
      </c>
      <c r="BM18" s="46" t="s">
        <v>279</v>
      </c>
      <c r="BN18" s="46" t="s">
        <v>136</v>
      </c>
      <c r="BO18" s="46" t="s">
        <v>280</v>
      </c>
      <c r="BP18" s="46" t="s">
        <v>54</v>
      </c>
      <c r="BQ18" s="46" t="s">
        <v>54</v>
      </c>
      <c r="BR18" s="46" t="s">
        <v>277</v>
      </c>
      <c r="BS18" s="46" t="s">
        <v>278</v>
      </c>
      <c r="BT18" s="46" t="s">
        <v>279</v>
      </c>
      <c r="BU18" s="46" t="s">
        <v>136</v>
      </c>
      <c r="BV18" s="46" t="s">
        <v>280</v>
      </c>
      <c r="BW18" s="47" t="s">
        <v>54</v>
      </c>
      <c r="BX18" s="47" t="s">
        <v>2</v>
      </c>
      <c r="BY18" s="47" t="s">
        <v>54</v>
      </c>
      <c r="BZ18" s="47" t="s">
        <v>2</v>
      </c>
      <c r="CA18" s="87"/>
    </row>
    <row r="19" spans="1:79" ht="34.5" customHeight="1">
      <c r="A19" s="24">
        <v>1</v>
      </c>
      <c r="B19" s="256">
        <v>2</v>
      </c>
      <c r="C19" s="24">
        <v>3</v>
      </c>
      <c r="D19" s="24">
        <v>4</v>
      </c>
      <c r="E19" s="24" t="s">
        <v>101</v>
      </c>
      <c r="F19" s="24" t="s">
        <v>105</v>
      </c>
      <c r="G19" s="24" t="s">
        <v>106</v>
      </c>
      <c r="H19" s="24" t="s">
        <v>107</v>
      </c>
      <c r="I19" s="58" t="s">
        <v>108</v>
      </c>
      <c r="J19" s="24" t="s">
        <v>109</v>
      </c>
      <c r="K19" s="24" t="s">
        <v>110</v>
      </c>
      <c r="L19" s="24" t="s">
        <v>102</v>
      </c>
      <c r="M19" s="24" t="s">
        <v>103</v>
      </c>
      <c r="N19" s="24" t="s">
        <v>104</v>
      </c>
      <c r="O19" s="24" t="s">
        <v>281</v>
      </c>
      <c r="P19" s="24" t="s">
        <v>282</v>
      </c>
      <c r="Q19" s="24" t="s">
        <v>283</v>
      </c>
      <c r="R19" s="24" t="s">
        <v>284</v>
      </c>
      <c r="S19" s="24" t="s">
        <v>285</v>
      </c>
      <c r="T19" s="24" t="s">
        <v>286</v>
      </c>
      <c r="U19" s="24" t="s">
        <v>287</v>
      </c>
      <c r="V19" s="24" t="s">
        <v>288</v>
      </c>
      <c r="W19" s="24" t="s">
        <v>289</v>
      </c>
      <c r="X19" s="24" t="s">
        <v>290</v>
      </c>
      <c r="Y19" s="24" t="s">
        <v>291</v>
      </c>
      <c r="Z19" s="24" t="s">
        <v>292</v>
      </c>
      <c r="AA19" s="24" t="s">
        <v>293</v>
      </c>
      <c r="AB19" s="24" t="s">
        <v>294</v>
      </c>
      <c r="AC19" s="24" t="s">
        <v>295</v>
      </c>
      <c r="AD19" s="24" t="s">
        <v>296</v>
      </c>
      <c r="AE19" s="24" t="s">
        <v>297</v>
      </c>
      <c r="AF19" s="24" t="s">
        <v>298</v>
      </c>
      <c r="AG19" s="24" t="s">
        <v>299</v>
      </c>
      <c r="AH19" s="24" t="s">
        <v>300</v>
      </c>
      <c r="AI19" s="24" t="s">
        <v>301</v>
      </c>
      <c r="AJ19" s="24" t="s">
        <v>302</v>
      </c>
      <c r="AK19" s="24" t="s">
        <v>303</v>
      </c>
      <c r="AL19" s="24" t="s">
        <v>304</v>
      </c>
      <c r="AM19" s="24" t="s">
        <v>305</v>
      </c>
      <c r="AN19" s="24" t="s">
        <v>111</v>
      </c>
      <c r="AO19" s="24" t="s">
        <v>115</v>
      </c>
      <c r="AP19" s="24" t="s">
        <v>116</v>
      </c>
      <c r="AQ19" s="24" t="s">
        <v>117</v>
      </c>
      <c r="AR19" s="24" t="s">
        <v>118</v>
      </c>
      <c r="AS19" s="24" t="s">
        <v>119</v>
      </c>
      <c r="AT19" s="24" t="s">
        <v>120</v>
      </c>
      <c r="AU19" s="24" t="s">
        <v>112</v>
      </c>
      <c r="AV19" s="24" t="s">
        <v>113</v>
      </c>
      <c r="AW19" s="24" t="s">
        <v>114</v>
      </c>
      <c r="AX19" s="24" t="s">
        <v>306</v>
      </c>
      <c r="AY19" s="24" t="s">
        <v>307</v>
      </c>
      <c r="AZ19" s="24" t="s">
        <v>308</v>
      </c>
      <c r="BA19" s="24" t="s">
        <v>309</v>
      </c>
      <c r="BB19" s="24" t="s">
        <v>310</v>
      </c>
      <c r="BC19" s="24" t="s">
        <v>311</v>
      </c>
      <c r="BD19" s="24" t="s">
        <v>312</v>
      </c>
      <c r="BE19" s="24" t="s">
        <v>313</v>
      </c>
      <c r="BF19" s="24" t="s">
        <v>314</v>
      </c>
      <c r="BG19" s="24" t="s">
        <v>315</v>
      </c>
      <c r="BH19" s="24" t="s">
        <v>316</v>
      </c>
      <c r="BI19" s="24" t="s">
        <v>317</v>
      </c>
      <c r="BJ19" s="24" t="s">
        <v>318</v>
      </c>
      <c r="BK19" s="24" t="s">
        <v>319</v>
      </c>
      <c r="BL19" s="24" t="s">
        <v>320</v>
      </c>
      <c r="BM19" s="24" t="s">
        <v>321</v>
      </c>
      <c r="BN19" s="24" t="s">
        <v>322</v>
      </c>
      <c r="BO19" s="24" t="s">
        <v>323</v>
      </c>
      <c r="BP19" s="24" t="s">
        <v>324</v>
      </c>
      <c r="BQ19" s="24" t="s">
        <v>325</v>
      </c>
      <c r="BR19" s="24" t="s">
        <v>326</v>
      </c>
      <c r="BS19" s="24" t="s">
        <v>327</v>
      </c>
      <c r="BT19" s="24" t="s">
        <v>328</v>
      </c>
      <c r="BU19" s="24" t="s">
        <v>329</v>
      </c>
      <c r="BV19" s="24" t="s">
        <v>330</v>
      </c>
      <c r="BW19" s="24">
        <v>7</v>
      </c>
      <c r="BX19" s="24">
        <v>8</v>
      </c>
      <c r="BY19" s="24">
        <v>9</v>
      </c>
      <c r="BZ19" s="24">
        <v>10</v>
      </c>
      <c r="CA19" s="24">
        <v>11</v>
      </c>
    </row>
    <row r="20" spans="1:79" ht="42" customHeight="1">
      <c r="A20" s="252" t="s">
        <v>355</v>
      </c>
      <c r="B20" s="257" t="s">
        <v>4</v>
      </c>
      <c r="C20" s="24"/>
      <c r="D20" s="24"/>
      <c r="E20" s="24"/>
      <c r="F20" s="25">
        <v>13.621</v>
      </c>
      <c r="G20" s="21" t="s">
        <v>388</v>
      </c>
      <c r="H20" s="238" t="s">
        <v>388</v>
      </c>
      <c r="I20" s="228">
        <f>I22+I24</f>
        <v>5.875</v>
      </c>
      <c r="J20" s="238" t="s">
        <v>388</v>
      </c>
      <c r="K20" s="238">
        <f>K22+K26</f>
        <v>431</v>
      </c>
      <c r="L20" s="24"/>
      <c r="M20" s="25">
        <f>SUM(M21:M26)</f>
        <v>0.92852106</v>
      </c>
      <c r="N20" s="21" t="s">
        <v>388</v>
      </c>
      <c r="O20" s="21" t="s">
        <v>388</v>
      </c>
      <c r="P20" s="21" t="s">
        <v>388</v>
      </c>
      <c r="Q20" s="21" t="s">
        <v>388</v>
      </c>
      <c r="R20" s="21">
        <f>R22+R26</f>
        <v>114</v>
      </c>
      <c r="S20" s="24"/>
      <c r="T20" s="25">
        <f>SUM(T21:T26)</f>
        <v>3.89525141</v>
      </c>
      <c r="U20" s="21" t="s">
        <v>388</v>
      </c>
      <c r="V20" s="21" t="s">
        <v>388</v>
      </c>
      <c r="W20" s="25">
        <f>W24</f>
        <v>2.295</v>
      </c>
      <c r="X20" s="21" t="s">
        <v>388</v>
      </c>
      <c r="Y20" s="21">
        <f>Y22+Y26</f>
        <v>106</v>
      </c>
      <c r="Z20" s="24"/>
      <c r="AA20" s="25">
        <f>SUM(AA21:AA26)</f>
        <v>5.23412829</v>
      </c>
      <c r="AB20" s="21" t="s">
        <v>388</v>
      </c>
      <c r="AC20" s="21" t="s">
        <v>388</v>
      </c>
      <c r="AD20" s="21">
        <f>AD22</f>
        <v>3.58</v>
      </c>
      <c r="AE20" s="21" t="s">
        <v>388</v>
      </c>
      <c r="AF20" s="21">
        <f>AF22+AF26</f>
        <v>105</v>
      </c>
      <c r="AG20" s="24"/>
      <c r="AH20" s="25">
        <f>SUM(AH21:AH26)</f>
        <v>2.65561571</v>
      </c>
      <c r="AI20" s="25">
        <f>AI24</f>
        <v>0.65</v>
      </c>
      <c r="AJ20" s="21" t="s">
        <v>388</v>
      </c>
      <c r="AK20" s="21" t="s">
        <v>388</v>
      </c>
      <c r="AL20" s="21" t="s">
        <v>388</v>
      </c>
      <c r="AM20" s="21">
        <f>AM22+AM26</f>
        <v>106</v>
      </c>
      <c r="AN20" s="24"/>
      <c r="AO20" s="28">
        <v>1.676</v>
      </c>
      <c r="AP20" s="21" t="s">
        <v>388</v>
      </c>
      <c r="AQ20" s="21" t="s">
        <v>388</v>
      </c>
      <c r="AR20" s="21" t="s">
        <v>388</v>
      </c>
      <c r="AS20" s="21" t="s">
        <v>388</v>
      </c>
      <c r="AT20" s="21">
        <f>AT22+AT26</f>
        <v>114</v>
      </c>
      <c r="AU20" s="24"/>
      <c r="AV20" s="28">
        <v>1.676</v>
      </c>
      <c r="AW20" s="21" t="s">
        <v>388</v>
      </c>
      <c r="AX20" s="21" t="s">
        <v>388</v>
      </c>
      <c r="AY20" s="21" t="s">
        <v>388</v>
      </c>
      <c r="AZ20" s="21" t="s">
        <v>388</v>
      </c>
      <c r="BA20" s="21">
        <f>BA22+BA26</f>
        <v>114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30">
        <f>M20-AV20</f>
        <v>-0.7474789399999999</v>
      </c>
      <c r="BZ20" s="24">
        <f>(AO20*100/M20)-100</f>
        <v>80.50209868153124</v>
      </c>
      <c r="CA20" s="47" t="s">
        <v>387</v>
      </c>
    </row>
    <row r="21" spans="1:79" ht="34.5" customHeight="1">
      <c r="A21" s="252" t="s">
        <v>356</v>
      </c>
      <c r="B21" s="257" t="s">
        <v>365</v>
      </c>
      <c r="C21" s="24"/>
      <c r="D21" s="24"/>
      <c r="E21" s="24"/>
      <c r="F21" s="25" t="s">
        <v>388</v>
      </c>
      <c r="G21" s="21" t="s">
        <v>388</v>
      </c>
      <c r="H21" s="238" t="s">
        <v>388</v>
      </c>
      <c r="I21" s="228" t="s">
        <v>388</v>
      </c>
      <c r="J21" s="238" t="s">
        <v>388</v>
      </c>
      <c r="K21" s="238" t="s">
        <v>388</v>
      </c>
      <c r="L21" s="24"/>
      <c r="M21" s="25" t="s">
        <v>388</v>
      </c>
      <c r="N21" s="21" t="s">
        <v>388</v>
      </c>
      <c r="O21" s="21" t="s">
        <v>388</v>
      </c>
      <c r="P21" s="21" t="s">
        <v>388</v>
      </c>
      <c r="Q21" s="21" t="s">
        <v>388</v>
      </c>
      <c r="R21" s="21" t="s">
        <v>388</v>
      </c>
      <c r="S21" s="24"/>
      <c r="T21" s="25" t="s">
        <v>388</v>
      </c>
      <c r="U21" s="21" t="s">
        <v>388</v>
      </c>
      <c r="V21" s="21" t="s">
        <v>388</v>
      </c>
      <c r="W21" s="21" t="s">
        <v>388</v>
      </c>
      <c r="X21" s="21" t="s">
        <v>388</v>
      </c>
      <c r="Y21" s="21" t="s">
        <v>388</v>
      </c>
      <c r="Z21" s="24"/>
      <c r="AA21" s="25" t="s">
        <v>388</v>
      </c>
      <c r="AB21" s="21" t="s">
        <v>388</v>
      </c>
      <c r="AC21" s="21" t="s">
        <v>388</v>
      </c>
      <c r="AD21" s="21" t="s">
        <v>388</v>
      </c>
      <c r="AE21" s="21" t="s">
        <v>388</v>
      </c>
      <c r="AF21" s="21" t="s">
        <v>388</v>
      </c>
      <c r="AG21" s="24"/>
      <c r="AH21" s="25" t="s">
        <v>388</v>
      </c>
      <c r="AI21" s="21" t="s">
        <v>388</v>
      </c>
      <c r="AJ21" s="21" t="s">
        <v>388</v>
      </c>
      <c r="AK21" s="21" t="s">
        <v>388</v>
      </c>
      <c r="AL21" s="21" t="s">
        <v>388</v>
      </c>
      <c r="AM21" s="21" t="s">
        <v>388</v>
      </c>
      <c r="AN21" s="24"/>
      <c r="AO21" s="28"/>
      <c r="AP21" s="21" t="s">
        <v>388</v>
      </c>
      <c r="AQ21" s="21" t="s">
        <v>388</v>
      </c>
      <c r="AR21" s="21" t="s">
        <v>388</v>
      </c>
      <c r="AS21" s="21" t="s">
        <v>388</v>
      </c>
      <c r="AT21" s="21" t="s">
        <v>388</v>
      </c>
      <c r="AU21" s="24"/>
      <c r="AV21" s="28"/>
      <c r="AW21" s="21" t="s">
        <v>388</v>
      </c>
      <c r="AX21" s="21" t="s">
        <v>388</v>
      </c>
      <c r="AY21" s="21" t="s">
        <v>388</v>
      </c>
      <c r="AZ21" s="21" t="s">
        <v>388</v>
      </c>
      <c r="BA21" s="21" t="s">
        <v>388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30"/>
      <c r="BZ21" s="24"/>
      <c r="CA21" s="28"/>
    </row>
    <row r="22" spans="1:79" ht="41.25" customHeight="1">
      <c r="A22" s="252" t="s">
        <v>357</v>
      </c>
      <c r="B22" s="257" t="s">
        <v>366</v>
      </c>
      <c r="C22" s="24"/>
      <c r="D22" s="24"/>
      <c r="E22" s="24"/>
      <c r="F22" s="25">
        <f>F28</f>
        <v>7.73503804</v>
      </c>
      <c r="G22" s="21" t="s">
        <v>388</v>
      </c>
      <c r="H22" s="238" t="s">
        <v>388</v>
      </c>
      <c r="I22" s="228">
        <f>I28</f>
        <v>3.58</v>
      </c>
      <c r="J22" s="238" t="s">
        <v>388</v>
      </c>
      <c r="K22" s="238">
        <f>K28</f>
        <v>418</v>
      </c>
      <c r="L22" s="24"/>
      <c r="M22" s="25">
        <f>M28</f>
        <v>0.83109892</v>
      </c>
      <c r="N22" s="21" t="s">
        <v>388</v>
      </c>
      <c r="O22" s="21" t="s">
        <v>388</v>
      </c>
      <c r="P22" s="21" t="s">
        <v>388</v>
      </c>
      <c r="Q22" s="21" t="s">
        <v>388</v>
      </c>
      <c r="R22" s="21">
        <f>R28</f>
        <v>104</v>
      </c>
      <c r="S22" s="24"/>
      <c r="T22" s="25">
        <f>T28</f>
        <v>0.83909025</v>
      </c>
      <c r="U22" s="21" t="s">
        <v>388</v>
      </c>
      <c r="V22" s="21" t="s">
        <v>388</v>
      </c>
      <c r="W22" s="21" t="s">
        <v>388</v>
      </c>
      <c r="X22" s="21" t="s">
        <v>388</v>
      </c>
      <c r="Y22" s="21">
        <f>Y28</f>
        <v>105</v>
      </c>
      <c r="Z22" s="24"/>
      <c r="AA22" s="25">
        <f>AA28</f>
        <v>5.23412829</v>
      </c>
      <c r="AB22" s="21" t="s">
        <v>388</v>
      </c>
      <c r="AC22" s="21" t="s">
        <v>388</v>
      </c>
      <c r="AD22" s="21">
        <f>AD28</f>
        <v>3.58</v>
      </c>
      <c r="AE22" s="21" t="s">
        <v>388</v>
      </c>
      <c r="AF22" s="21">
        <f>AF28</f>
        <v>105</v>
      </c>
      <c r="AG22" s="24"/>
      <c r="AH22" s="25">
        <f>AH28</f>
        <v>0.83109892</v>
      </c>
      <c r="AI22" s="21" t="s">
        <v>388</v>
      </c>
      <c r="AJ22" s="21" t="s">
        <v>388</v>
      </c>
      <c r="AK22" s="21" t="s">
        <v>388</v>
      </c>
      <c r="AL22" s="21" t="s">
        <v>388</v>
      </c>
      <c r="AM22" s="21">
        <f>AM28</f>
        <v>104</v>
      </c>
      <c r="AN22" s="24"/>
      <c r="AO22" s="29"/>
      <c r="AP22" s="21" t="s">
        <v>388</v>
      </c>
      <c r="AQ22" s="21" t="s">
        <v>388</v>
      </c>
      <c r="AR22" s="21" t="s">
        <v>388</v>
      </c>
      <c r="AS22" s="21" t="s">
        <v>388</v>
      </c>
      <c r="AT22" s="21">
        <f>AT28</f>
        <v>104</v>
      </c>
      <c r="AU22" s="24"/>
      <c r="AV22" s="29"/>
      <c r="AW22" s="21" t="s">
        <v>388</v>
      </c>
      <c r="AX22" s="21" t="s">
        <v>388</v>
      </c>
      <c r="AY22" s="21" t="s">
        <v>388</v>
      </c>
      <c r="AZ22" s="21" t="s">
        <v>388</v>
      </c>
      <c r="BA22" s="21">
        <f>BA28</f>
        <v>104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30"/>
      <c r="BZ22" s="24"/>
      <c r="CA22" s="47" t="s">
        <v>387</v>
      </c>
    </row>
    <row r="23" spans="1:79" ht="68.25" customHeight="1">
      <c r="A23" s="252" t="s">
        <v>358</v>
      </c>
      <c r="B23" s="257" t="s">
        <v>367</v>
      </c>
      <c r="C23" s="24"/>
      <c r="D23" s="24"/>
      <c r="E23" s="24"/>
      <c r="F23" s="25" t="s">
        <v>388</v>
      </c>
      <c r="G23" s="21" t="s">
        <v>388</v>
      </c>
      <c r="H23" s="238" t="s">
        <v>388</v>
      </c>
      <c r="I23" s="228" t="s">
        <v>388</v>
      </c>
      <c r="J23" s="238" t="s">
        <v>388</v>
      </c>
      <c r="K23" s="238" t="s">
        <v>388</v>
      </c>
      <c r="L23" s="24"/>
      <c r="M23" s="25" t="s">
        <v>388</v>
      </c>
      <c r="N23" s="21" t="s">
        <v>388</v>
      </c>
      <c r="O23" s="21" t="s">
        <v>388</v>
      </c>
      <c r="P23" s="21" t="s">
        <v>388</v>
      </c>
      <c r="Q23" s="21" t="s">
        <v>388</v>
      </c>
      <c r="R23" s="21" t="s">
        <v>388</v>
      </c>
      <c r="S23" s="24"/>
      <c r="T23" s="25" t="s">
        <v>388</v>
      </c>
      <c r="U23" s="21" t="s">
        <v>388</v>
      </c>
      <c r="V23" s="21" t="s">
        <v>388</v>
      </c>
      <c r="W23" s="21" t="s">
        <v>388</v>
      </c>
      <c r="X23" s="21" t="s">
        <v>388</v>
      </c>
      <c r="Y23" s="21" t="s">
        <v>388</v>
      </c>
      <c r="Z23" s="24"/>
      <c r="AA23" s="25" t="s">
        <v>388</v>
      </c>
      <c r="AB23" s="21" t="s">
        <v>388</v>
      </c>
      <c r="AC23" s="21" t="s">
        <v>388</v>
      </c>
      <c r="AD23" s="21" t="s">
        <v>388</v>
      </c>
      <c r="AE23" s="21" t="s">
        <v>388</v>
      </c>
      <c r="AF23" s="21" t="s">
        <v>388</v>
      </c>
      <c r="AG23" s="24"/>
      <c r="AH23" s="25" t="s">
        <v>388</v>
      </c>
      <c r="AI23" s="21" t="s">
        <v>388</v>
      </c>
      <c r="AJ23" s="21" t="s">
        <v>388</v>
      </c>
      <c r="AK23" s="21" t="s">
        <v>388</v>
      </c>
      <c r="AL23" s="21" t="s">
        <v>388</v>
      </c>
      <c r="AM23" s="21" t="s">
        <v>388</v>
      </c>
      <c r="AN23" s="24"/>
      <c r="AO23" s="28"/>
      <c r="AP23" s="21" t="s">
        <v>388</v>
      </c>
      <c r="AQ23" s="21" t="s">
        <v>388</v>
      </c>
      <c r="AR23" s="21" t="s">
        <v>388</v>
      </c>
      <c r="AS23" s="21" t="s">
        <v>388</v>
      </c>
      <c r="AT23" s="21" t="s">
        <v>388</v>
      </c>
      <c r="AU23" s="24"/>
      <c r="AV23" s="28"/>
      <c r="AW23" s="21" t="s">
        <v>388</v>
      </c>
      <c r="AX23" s="21" t="s">
        <v>388</v>
      </c>
      <c r="AY23" s="21" t="s">
        <v>388</v>
      </c>
      <c r="AZ23" s="21" t="s">
        <v>388</v>
      </c>
      <c r="BA23" s="21" t="s">
        <v>388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30"/>
      <c r="BZ23" s="24"/>
      <c r="CA23" s="28"/>
    </row>
    <row r="24" spans="1:79" ht="47.25" customHeight="1">
      <c r="A24" s="252" t="s">
        <v>359</v>
      </c>
      <c r="B24" s="257" t="s">
        <v>368</v>
      </c>
      <c r="C24" s="24"/>
      <c r="D24" s="24"/>
      <c r="E24" s="24"/>
      <c r="F24" s="25">
        <f>F37</f>
        <v>3.24764378</v>
      </c>
      <c r="G24" s="21" t="s">
        <v>388</v>
      </c>
      <c r="H24" s="238" t="s">
        <v>388</v>
      </c>
      <c r="I24" s="228">
        <f>I37</f>
        <v>2.295</v>
      </c>
      <c r="J24" s="238" t="s">
        <v>388</v>
      </c>
      <c r="K24" s="238" t="s">
        <v>388</v>
      </c>
      <c r="L24" s="24"/>
      <c r="M24" s="25" t="s">
        <v>388</v>
      </c>
      <c r="N24" s="21" t="s">
        <v>388</v>
      </c>
      <c r="O24" s="21" t="s">
        <v>388</v>
      </c>
      <c r="P24" s="21" t="s">
        <v>388</v>
      </c>
      <c r="Q24" s="21" t="s">
        <v>388</v>
      </c>
      <c r="R24" s="21" t="s">
        <v>388</v>
      </c>
      <c r="S24" s="24"/>
      <c r="T24" s="25">
        <f>T37</f>
        <v>2.1491611600000002</v>
      </c>
      <c r="U24" s="21" t="s">
        <v>388</v>
      </c>
      <c r="V24" s="21" t="s">
        <v>388</v>
      </c>
      <c r="W24" s="25">
        <f>W37</f>
        <v>2.295</v>
      </c>
      <c r="X24" s="21" t="s">
        <v>388</v>
      </c>
      <c r="Y24" s="21" t="s">
        <v>388</v>
      </c>
      <c r="Z24" s="24"/>
      <c r="AA24" s="25" t="s">
        <v>388</v>
      </c>
      <c r="AB24" s="21" t="s">
        <v>388</v>
      </c>
      <c r="AC24" s="21" t="s">
        <v>388</v>
      </c>
      <c r="AD24" s="21" t="s">
        <v>388</v>
      </c>
      <c r="AE24" s="21" t="s">
        <v>388</v>
      </c>
      <c r="AF24" s="21" t="s">
        <v>388</v>
      </c>
      <c r="AG24" s="24"/>
      <c r="AH24" s="25">
        <f>AH37</f>
        <v>1.09848262</v>
      </c>
      <c r="AI24" s="25">
        <f>AI37</f>
        <v>0.65</v>
      </c>
      <c r="AJ24" s="21" t="s">
        <v>388</v>
      </c>
      <c r="AK24" s="21" t="s">
        <v>388</v>
      </c>
      <c r="AL24" s="21" t="s">
        <v>388</v>
      </c>
      <c r="AM24" s="21" t="s">
        <v>388</v>
      </c>
      <c r="AN24" s="24"/>
      <c r="AO24" s="28"/>
      <c r="AP24" s="21" t="s">
        <v>388</v>
      </c>
      <c r="AQ24" s="21" t="s">
        <v>388</v>
      </c>
      <c r="AR24" s="21" t="s">
        <v>388</v>
      </c>
      <c r="AS24" s="21" t="s">
        <v>388</v>
      </c>
      <c r="AT24" s="21" t="s">
        <v>388</v>
      </c>
      <c r="AU24" s="24"/>
      <c r="AV24" s="28"/>
      <c r="AW24" s="21" t="s">
        <v>388</v>
      </c>
      <c r="AX24" s="21" t="s">
        <v>388</v>
      </c>
      <c r="AY24" s="21" t="s">
        <v>388</v>
      </c>
      <c r="AZ24" s="21" t="s">
        <v>388</v>
      </c>
      <c r="BA24" s="21" t="s">
        <v>388</v>
      </c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30"/>
      <c r="BZ24" s="24"/>
      <c r="CA24" s="28"/>
    </row>
    <row r="25" spans="1:79" ht="54" customHeight="1">
      <c r="A25" s="252" t="s">
        <v>360</v>
      </c>
      <c r="B25" s="257" t="s">
        <v>369</v>
      </c>
      <c r="C25" s="24"/>
      <c r="D25" s="24"/>
      <c r="E25" s="24"/>
      <c r="F25" s="25" t="s">
        <v>388</v>
      </c>
      <c r="G25" s="21" t="s">
        <v>388</v>
      </c>
      <c r="H25" s="238" t="s">
        <v>388</v>
      </c>
      <c r="I25" s="228" t="s">
        <v>388</v>
      </c>
      <c r="J25" s="238" t="s">
        <v>388</v>
      </c>
      <c r="K25" s="238" t="s">
        <v>388</v>
      </c>
      <c r="L25" s="24"/>
      <c r="M25" s="25" t="s">
        <v>388</v>
      </c>
      <c r="N25" s="21" t="s">
        <v>388</v>
      </c>
      <c r="O25" s="21" t="s">
        <v>388</v>
      </c>
      <c r="P25" s="21" t="s">
        <v>388</v>
      </c>
      <c r="Q25" s="21" t="s">
        <v>388</v>
      </c>
      <c r="R25" s="21" t="s">
        <v>388</v>
      </c>
      <c r="S25" s="24"/>
      <c r="T25" s="25" t="s">
        <v>388</v>
      </c>
      <c r="U25" s="21" t="s">
        <v>388</v>
      </c>
      <c r="V25" s="21" t="s">
        <v>388</v>
      </c>
      <c r="W25" s="21" t="s">
        <v>388</v>
      </c>
      <c r="X25" s="21" t="s">
        <v>388</v>
      </c>
      <c r="Y25" s="21" t="s">
        <v>388</v>
      </c>
      <c r="Z25" s="24"/>
      <c r="AA25" s="25" t="s">
        <v>388</v>
      </c>
      <c r="AB25" s="21" t="s">
        <v>388</v>
      </c>
      <c r="AC25" s="21" t="s">
        <v>388</v>
      </c>
      <c r="AD25" s="21" t="s">
        <v>388</v>
      </c>
      <c r="AE25" s="21" t="s">
        <v>388</v>
      </c>
      <c r="AF25" s="21" t="s">
        <v>388</v>
      </c>
      <c r="AG25" s="24"/>
      <c r="AH25" s="25" t="s">
        <v>388</v>
      </c>
      <c r="AI25" s="21" t="s">
        <v>388</v>
      </c>
      <c r="AJ25" s="21" t="s">
        <v>388</v>
      </c>
      <c r="AK25" s="21" t="s">
        <v>388</v>
      </c>
      <c r="AL25" s="21" t="s">
        <v>388</v>
      </c>
      <c r="AM25" s="21" t="s">
        <v>388</v>
      </c>
      <c r="AN25" s="24"/>
      <c r="AO25" s="28"/>
      <c r="AP25" s="21" t="s">
        <v>388</v>
      </c>
      <c r="AQ25" s="21" t="s">
        <v>388</v>
      </c>
      <c r="AR25" s="21" t="s">
        <v>388</v>
      </c>
      <c r="AS25" s="21" t="s">
        <v>388</v>
      </c>
      <c r="AT25" s="21" t="s">
        <v>388</v>
      </c>
      <c r="AU25" s="24"/>
      <c r="AV25" s="28"/>
      <c r="AW25" s="21" t="s">
        <v>388</v>
      </c>
      <c r="AX25" s="21" t="s">
        <v>388</v>
      </c>
      <c r="AY25" s="21" t="s">
        <v>388</v>
      </c>
      <c r="AZ25" s="21" t="s">
        <v>388</v>
      </c>
      <c r="BA25" s="21" t="s">
        <v>388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30"/>
      <c r="BZ25" s="24"/>
      <c r="CA25" s="28"/>
    </row>
    <row r="26" spans="1:79" ht="31.5" customHeight="1">
      <c r="A26" s="252" t="s">
        <v>361</v>
      </c>
      <c r="B26" s="257" t="s">
        <v>370</v>
      </c>
      <c r="C26" s="24"/>
      <c r="D26" s="24"/>
      <c r="E26" s="24"/>
      <c r="F26" s="25">
        <v>2.638</v>
      </c>
      <c r="G26" s="21" t="s">
        <v>388</v>
      </c>
      <c r="H26" s="238" t="s">
        <v>388</v>
      </c>
      <c r="I26" s="228" t="s">
        <v>388</v>
      </c>
      <c r="J26" s="238" t="s">
        <v>388</v>
      </c>
      <c r="K26" s="238">
        <f>K43</f>
        <v>13</v>
      </c>
      <c r="L26" s="24"/>
      <c r="M26" s="25">
        <f>M43</f>
        <v>0.09742214</v>
      </c>
      <c r="N26" s="21" t="s">
        <v>388</v>
      </c>
      <c r="O26" s="21" t="s">
        <v>388</v>
      </c>
      <c r="P26" s="21" t="s">
        <v>388</v>
      </c>
      <c r="Q26" s="21" t="s">
        <v>388</v>
      </c>
      <c r="R26" s="21">
        <f>R43</f>
        <v>10</v>
      </c>
      <c r="S26" s="24"/>
      <c r="T26" s="25">
        <f>T43</f>
        <v>0.907</v>
      </c>
      <c r="U26" s="21" t="s">
        <v>388</v>
      </c>
      <c r="V26" s="21" t="s">
        <v>388</v>
      </c>
      <c r="W26" s="21" t="s">
        <v>388</v>
      </c>
      <c r="X26" s="21" t="s">
        <v>388</v>
      </c>
      <c r="Y26" s="21">
        <f>Y43</f>
        <v>1</v>
      </c>
      <c r="Z26" s="24"/>
      <c r="AA26" s="25">
        <f>AA43</f>
        <v>0</v>
      </c>
      <c r="AB26" s="21" t="s">
        <v>388</v>
      </c>
      <c r="AC26" s="21" t="s">
        <v>388</v>
      </c>
      <c r="AD26" s="21" t="s">
        <v>388</v>
      </c>
      <c r="AE26" s="21" t="s">
        <v>388</v>
      </c>
      <c r="AF26" s="21">
        <f>AF43</f>
        <v>0</v>
      </c>
      <c r="AG26" s="24"/>
      <c r="AH26" s="25">
        <f>AH43</f>
        <v>0.72603417</v>
      </c>
      <c r="AI26" s="21" t="s">
        <v>388</v>
      </c>
      <c r="AJ26" s="21" t="s">
        <v>388</v>
      </c>
      <c r="AK26" s="21" t="s">
        <v>388</v>
      </c>
      <c r="AL26" s="21" t="s">
        <v>388</v>
      </c>
      <c r="AM26" s="21">
        <f>AM43</f>
        <v>2</v>
      </c>
      <c r="AN26" s="24"/>
      <c r="AO26" s="29">
        <f>AO43</f>
        <v>0.092</v>
      </c>
      <c r="AP26" s="21" t="s">
        <v>388</v>
      </c>
      <c r="AQ26" s="21" t="s">
        <v>388</v>
      </c>
      <c r="AR26" s="21" t="s">
        <v>388</v>
      </c>
      <c r="AS26" s="21" t="s">
        <v>388</v>
      </c>
      <c r="AT26" s="21">
        <f>AT43</f>
        <v>10</v>
      </c>
      <c r="AU26" s="24"/>
      <c r="AV26" s="29">
        <v>0.092</v>
      </c>
      <c r="AW26" s="21" t="s">
        <v>388</v>
      </c>
      <c r="AX26" s="21" t="s">
        <v>388</v>
      </c>
      <c r="AY26" s="21" t="s">
        <v>388</v>
      </c>
      <c r="AZ26" s="21" t="s">
        <v>388</v>
      </c>
      <c r="BA26" s="21">
        <f>BA43</f>
        <v>10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30">
        <f>M26-AV26</f>
        <v>0.005422140000000006</v>
      </c>
      <c r="BZ26" s="24">
        <f>(AO26*100/M26)-100</f>
        <v>-5.565613730102839</v>
      </c>
      <c r="CA26" s="47" t="s">
        <v>387</v>
      </c>
    </row>
    <row r="27" spans="1:79" ht="24" customHeight="1">
      <c r="A27" s="252" t="s">
        <v>362</v>
      </c>
      <c r="B27" s="257" t="s">
        <v>371</v>
      </c>
      <c r="C27" s="24"/>
      <c r="D27" s="24"/>
      <c r="E27" s="24"/>
      <c r="F27" s="231" t="s">
        <v>388</v>
      </c>
      <c r="G27" s="231" t="s">
        <v>388</v>
      </c>
      <c r="H27" s="229" t="s">
        <v>388</v>
      </c>
      <c r="I27" s="229" t="s">
        <v>388</v>
      </c>
      <c r="J27" s="229" t="s">
        <v>388</v>
      </c>
      <c r="K27" s="229" t="s">
        <v>388</v>
      </c>
      <c r="L27" s="24"/>
      <c r="M27" s="262" t="s">
        <v>388</v>
      </c>
      <c r="N27" s="231" t="s">
        <v>388</v>
      </c>
      <c r="O27" s="231" t="s">
        <v>388</v>
      </c>
      <c r="P27" s="231" t="s">
        <v>388</v>
      </c>
      <c r="Q27" s="231" t="s">
        <v>388</v>
      </c>
      <c r="R27" s="231" t="s">
        <v>388</v>
      </c>
      <c r="S27" s="24"/>
      <c r="T27" s="231" t="s">
        <v>388</v>
      </c>
      <c r="U27" s="231" t="s">
        <v>388</v>
      </c>
      <c r="V27" s="231" t="s">
        <v>388</v>
      </c>
      <c r="W27" s="231" t="s">
        <v>388</v>
      </c>
      <c r="X27" s="231" t="s">
        <v>388</v>
      </c>
      <c r="Y27" s="231" t="s">
        <v>388</v>
      </c>
      <c r="Z27" s="24"/>
      <c r="AA27" s="231" t="s">
        <v>388</v>
      </c>
      <c r="AB27" s="231" t="s">
        <v>388</v>
      </c>
      <c r="AC27" s="231" t="s">
        <v>388</v>
      </c>
      <c r="AD27" s="231" t="s">
        <v>388</v>
      </c>
      <c r="AE27" s="231" t="s">
        <v>388</v>
      </c>
      <c r="AF27" s="231" t="s">
        <v>388</v>
      </c>
      <c r="AG27" s="24"/>
      <c r="AH27" s="231" t="s">
        <v>388</v>
      </c>
      <c r="AI27" s="231" t="s">
        <v>388</v>
      </c>
      <c r="AJ27" s="231" t="s">
        <v>388</v>
      </c>
      <c r="AK27" s="231" t="s">
        <v>388</v>
      </c>
      <c r="AL27" s="231" t="s">
        <v>388</v>
      </c>
      <c r="AM27" s="231" t="s">
        <v>388</v>
      </c>
      <c r="AN27" s="24"/>
      <c r="AO27" s="28"/>
      <c r="AP27" s="231" t="s">
        <v>388</v>
      </c>
      <c r="AQ27" s="231" t="s">
        <v>388</v>
      </c>
      <c r="AR27" s="231" t="s">
        <v>388</v>
      </c>
      <c r="AS27" s="231" t="s">
        <v>388</v>
      </c>
      <c r="AT27" s="231" t="s">
        <v>388</v>
      </c>
      <c r="AU27" s="24"/>
      <c r="AV27" s="28"/>
      <c r="AW27" s="231" t="s">
        <v>388</v>
      </c>
      <c r="AX27" s="231" t="s">
        <v>388</v>
      </c>
      <c r="AY27" s="231" t="s">
        <v>388</v>
      </c>
      <c r="AZ27" s="231" t="s">
        <v>388</v>
      </c>
      <c r="BA27" s="231" t="s">
        <v>388</v>
      </c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30"/>
      <c r="BZ27" s="24"/>
      <c r="CA27" s="28"/>
    </row>
    <row r="28" spans="1:79" ht="57" customHeight="1">
      <c r="A28" s="252" t="s">
        <v>78</v>
      </c>
      <c r="B28" s="258" t="s">
        <v>372</v>
      </c>
      <c r="C28" s="24"/>
      <c r="D28" s="24"/>
      <c r="E28" s="24"/>
      <c r="F28" s="25">
        <f>F29+F35</f>
        <v>7.73503804</v>
      </c>
      <c r="G28" s="21" t="s">
        <v>388</v>
      </c>
      <c r="H28" s="238" t="s">
        <v>388</v>
      </c>
      <c r="I28" s="228">
        <f>I30</f>
        <v>3.58</v>
      </c>
      <c r="J28" s="238" t="s">
        <v>388</v>
      </c>
      <c r="K28" s="238">
        <f>K35</f>
        <v>418</v>
      </c>
      <c r="L28" s="24"/>
      <c r="M28" s="25">
        <f>M35</f>
        <v>0.83109892</v>
      </c>
      <c r="N28" s="21" t="s">
        <v>388</v>
      </c>
      <c r="O28" s="21" t="s">
        <v>388</v>
      </c>
      <c r="P28" s="21" t="s">
        <v>388</v>
      </c>
      <c r="Q28" s="21" t="s">
        <v>388</v>
      </c>
      <c r="R28" s="21">
        <f>R35</f>
        <v>104</v>
      </c>
      <c r="S28" s="24"/>
      <c r="T28" s="25">
        <f>T35</f>
        <v>0.83909025</v>
      </c>
      <c r="U28" s="21" t="s">
        <v>388</v>
      </c>
      <c r="V28" s="21" t="s">
        <v>388</v>
      </c>
      <c r="W28" s="21" t="s">
        <v>388</v>
      </c>
      <c r="X28" s="21" t="s">
        <v>388</v>
      </c>
      <c r="Y28" s="21">
        <f>Y35</f>
        <v>105</v>
      </c>
      <c r="Z28" s="24"/>
      <c r="AA28" s="25">
        <f>AA29+AA35</f>
        <v>5.23412829</v>
      </c>
      <c r="AB28" s="21" t="s">
        <v>388</v>
      </c>
      <c r="AC28" s="21" t="s">
        <v>388</v>
      </c>
      <c r="AD28" s="21">
        <f>AD29</f>
        <v>3.58</v>
      </c>
      <c r="AE28" s="21" t="s">
        <v>388</v>
      </c>
      <c r="AF28" s="21">
        <f>AF35</f>
        <v>105</v>
      </c>
      <c r="AG28" s="24"/>
      <c r="AH28" s="25">
        <f>AH35</f>
        <v>0.83109892</v>
      </c>
      <c r="AI28" s="21" t="s">
        <v>388</v>
      </c>
      <c r="AJ28" s="21" t="s">
        <v>388</v>
      </c>
      <c r="AK28" s="21" t="s">
        <v>388</v>
      </c>
      <c r="AL28" s="21" t="s">
        <v>388</v>
      </c>
      <c r="AM28" s="21">
        <f>AM35</f>
        <v>104</v>
      </c>
      <c r="AN28" s="24"/>
      <c r="AO28" s="28"/>
      <c r="AP28" s="21" t="s">
        <v>388</v>
      </c>
      <c r="AQ28" s="21" t="s">
        <v>388</v>
      </c>
      <c r="AR28" s="21" t="s">
        <v>388</v>
      </c>
      <c r="AS28" s="21" t="s">
        <v>388</v>
      </c>
      <c r="AT28" s="21">
        <f>AT35</f>
        <v>104</v>
      </c>
      <c r="AU28" s="24"/>
      <c r="AV28" s="28"/>
      <c r="AW28" s="21" t="s">
        <v>388</v>
      </c>
      <c r="AX28" s="21" t="s">
        <v>388</v>
      </c>
      <c r="AY28" s="21" t="s">
        <v>388</v>
      </c>
      <c r="AZ28" s="21" t="s">
        <v>388</v>
      </c>
      <c r="BA28" s="21">
        <f>BA35</f>
        <v>104</v>
      </c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30"/>
      <c r="BZ28" s="24"/>
      <c r="CA28" s="28"/>
    </row>
    <row r="29" spans="1:79" ht="62.25" customHeight="1">
      <c r="A29" s="252" t="s">
        <v>189</v>
      </c>
      <c r="B29" s="257" t="s">
        <v>373</v>
      </c>
      <c r="C29" s="24"/>
      <c r="D29" s="24"/>
      <c r="E29" s="24"/>
      <c r="F29" s="25">
        <f aca="true" t="shared" si="0" ref="F29:K29">F30</f>
        <v>4.39503804</v>
      </c>
      <c r="G29" s="21" t="str">
        <f t="shared" si="0"/>
        <v>нд</v>
      </c>
      <c r="H29" s="238" t="str">
        <f t="shared" si="0"/>
        <v>нд</v>
      </c>
      <c r="I29" s="228">
        <f t="shared" si="0"/>
        <v>3.58</v>
      </c>
      <c r="J29" s="238" t="str">
        <f t="shared" si="0"/>
        <v>нд</v>
      </c>
      <c r="K29" s="238" t="str">
        <f t="shared" si="0"/>
        <v>нд</v>
      </c>
      <c r="L29" s="24"/>
      <c r="M29" s="25" t="str">
        <f aca="true" t="shared" si="1" ref="M29:R29">M30</f>
        <v>нд</v>
      </c>
      <c r="N29" s="21" t="str">
        <f t="shared" si="1"/>
        <v>нд</v>
      </c>
      <c r="O29" s="21" t="str">
        <f t="shared" si="1"/>
        <v>нд</v>
      </c>
      <c r="P29" s="21" t="str">
        <f t="shared" si="1"/>
        <v>нд</v>
      </c>
      <c r="Q29" s="21" t="str">
        <f t="shared" si="1"/>
        <v>нд</v>
      </c>
      <c r="R29" s="21" t="str">
        <f t="shared" si="1"/>
        <v>нд</v>
      </c>
      <c r="S29" s="24"/>
      <c r="T29" s="25" t="str">
        <f aca="true" t="shared" si="2" ref="T29:Y29">T30</f>
        <v>нд</v>
      </c>
      <c r="U29" s="21" t="str">
        <f t="shared" si="2"/>
        <v>нд</v>
      </c>
      <c r="V29" s="21" t="str">
        <f t="shared" si="2"/>
        <v>нд</v>
      </c>
      <c r="W29" s="21" t="str">
        <f t="shared" si="2"/>
        <v>нд</v>
      </c>
      <c r="X29" s="21" t="str">
        <f t="shared" si="2"/>
        <v>нд</v>
      </c>
      <c r="Y29" s="21" t="str">
        <f t="shared" si="2"/>
        <v>нд</v>
      </c>
      <c r="Z29" s="24"/>
      <c r="AA29" s="25">
        <f aca="true" t="shared" si="3" ref="AA29:AF29">AA30</f>
        <v>4.39503804</v>
      </c>
      <c r="AB29" s="21" t="str">
        <f t="shared" si="3"/>
        <v>нд</v>
      </c>
      <c r="AC29" s="21" t="str">
        <f t="shared" si="3"/>
        <v>нд</v>
      </c>
      <c r="AD29" s="21">
        <f t="shared" si="3"/>
        <v>3.58</v>
      </c>
      <c r="AE29" s="21" t="str">
        <f t="shared" si="3"/>
        <v>нд</v>
      </c>
      <c r="AF29" s="21" t="str">
        <f t="shared" si="3"/>
        <v>нд</v>
      </c>
      <c r="AG29" s="24"/>
      <c r="AH29" s="25" t="str">
        <f aca="true" t="shared" si="4" ref="AH29:AM29">AH30</f>
        <v>нд</v>
      </c>
      <c r="AI29" s="21" t="str">
        <f t="shared" si="4"/>
        <v>нд</v>
      </c>
      <c r="AJ29" s="21" t="str">
        <f t="shared" si="4"/>
        <v>нд</v>
      </c>
      <c r="AK29" s="21" t="str">
        <f t="shared" si="4"/>
        <v>нд</v>
      </c>
      <c r="AL29" s="21" t="str">
        <f t="shared" si="4"/>
        <v>нд</v>
      </c>
      <c r="AM29" s="21" t="str">
        <f t="shared" si="4"/>
        <v>нд</v>
      </c>
      <c r="AN29" s="24"/>
      <c r="AO29" s="29">
        <f>AO35</f>
        <v>1.579</v>
      </c>
      <c r="AP29" s="21" t="str">
        <f>AP30</f>
        <v>нд</v>
      </c>
      <c r="AQ29" s="21" t="str">
        <f>AQ30</f>
        <v>нд</v>
      </c>
      <c r="AR29" s="21" t="str">
        <f>AR30</f>
        <v>нд</v>
      </c>
      <c r="AS29" s="21" t="str">
        <f>AS30</f>
        <v>нд</v>
      </c>
      <c r="AT29" s="21" t="str">
        <f>AT30</f>
        <v>нд</v>
      </c>
      <c r="AU29" s="24"/>
      <c r="AV29" s="29">
        <v>1.58</v>
      </c>
      <c r="AW29" s="21" t="str">
        <f>AW30</f>
        <v>нд</v>
      </c>
      <c r="AX29" s="21" t="str">
        <f>AX30</f>
        <v>нд</v>
      </c>
      <c r="AY29" s="21" t="str">
        <f>AY30</f>
        <v>нд</v>
      </c>
      <c r="AZ29" s="21" t="str">
        <f>AZ30</f>
        <v>нд</v>
      </c>
      <c r="BA29" s="21" t="str">
        <f>BA30</f>
        <v>нд</v>
      </c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30"/>
      <c r="BZ29" s="24" t="e">
        <f>(AO29*100/M29)-100</f>
        <v>#VALUE!</v>
      </c>
      <c r="CA29" s="47" t="s">
        <v>387</v>
      </c>
    </row>
    <row r="30" spans="1:79" ht="38.25" customHeight="1">
      <c r="A30" s="252" t="s">
        <v>363</v>
      </c>
      <c r="B30" s="257" t="s">
        <v>374</v>
      </c>
      <c r="C30" s="24"/>
      <c r="D30" s="24"/>
      <c r="E30" s="24"/>
      <c r="F30" s="25">
        <f>SUM(F31:F34)</f>
        <v>4.39503804</v>
      </c>
      <c r="G30" s="21" t="s">
        <v>388</v>
      </c>
      <c r="H30" s="238" t="s">
        <v>388</v>
      </c>
      <c r="I30" s="228">
        <f>I31+I32+I33+I34</f>
        <v>3.58</v>
      </c>
      <c r="J30" s="238" t="s">
        <v>388</v>
      </c>
      <c r="K30" s="238" t="s">
        <v>388</v>
      </c>
      <c r="L30" s="24"/>
      <c r="M30" s="25" t="s">
        <v>388</v>
      </c>
      <c r="N30" s="21" t="s">
        <v>388</v>
      </c>
      <c r="O30" s="21" t="s">
        <v>388</v>
      </c>
      <c r="P30" s="21" t="s">
        <v>388</v>
      </c>
      <c r="Q30" s="21" t="s">
        <v>388</v>
      </c>
      <c r="R30" s="21" t="s">
        <v>388</v>
      </c>
      <c r="S30" s="24"/>
      <c r="T30" s="25" t="s">
        <v>388</v>
      </c>
      <c r="U30" s="21" t="s">
        <v>388</v>
      </c>
      <c r="V30" s="21" t="s">
        <v>388</v>
      </c>
      <c r="W30" s="21" t="s">
        <v>388</v>
      </c>
      <c r="X30" s="21" t="s">
        <v>388</v>
      </c>
      <c r="Y30" s="21" t="s">
        <v>388</v>
      </c>
      <c r="Z30" s="24"/>
      <c r="AA30" s="25">
        <f>SUM(AA31:AA34)</f>
        <v>4.39503804</v>
      </c>
      <c r="AB30" s="21" t="s">
        <v>388</v>
      </c>
      <c r="AC30" s="21" t="s">
        <v>388</v>
      </c>
      <c r="AD30" s="25">
        <f>AD31+AD32+AD33+AD34</f>
        <v>3.58</v>
      </c>
      <c r="AE30" s="21" t="s">
        <v>388</v>
      </c>
      <c r="AF30" s="21" t="s">
        <v>388</v>
      </c>
      <c r="AG30" s="24"/>
      <c r="AH30" s="25" t="s">
        <v>388</v>
      </c>
      <c r="AI30" s="21" t="s">
        <v>388</v>
      </c>
      <c r="AJ30" s="21" t="s">
        <v>388</v>
      </c>
      <c r="AK30" s="21" t="s">
        <v>388</v>
      </c>
      <c r="AL30" s="21" t="s">
        <v>388</v>
      </c>
      <c r="AM30" s="21" t="s">
        <v>388</v>
      </c>
      <c r="AN30" s="24"/>
      <c r="AO30" s="28"/>
      <c r="AP30" s="21" t="s">
        <v>388</v>
      </c>
      <c r="AQ30" s="21" t="s">
        <v>388</v>
      </c>
      <c r="AR30" s="21" t="s">
        <v>388</v>
      </c>
      <c r="AS30" s="21" t="s">
        <v>388</v>
      </c>
      <c r="AT30" s="21" t="s">
        <v>388</v>
      </c>
      <c r="AU30" s="24"/>
      <c r="AV30" s="28"/>
      <c r="AW30" s="21" t="s">
        <v>388</v>
      </c>
      <c r="AX30" s="21" t="s">
        <v>388</v>
      </c>
      <c r="AY30" s="21" t="s">
        <v>388</v>
      </c>
      <c r="AZ30" s="21" t="s">
        <v>388</v>
      </c>
      <c r="BA30" s="21" t="s">
        <v>388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30"/>
      <c r="BZ30" s="24"/>
      <c r="CA30" s="28"/>
    </row>
    <row r="31" spans="1:79" ht="39" customHeight="1">
      <c r="A31" s="253" t="s">
        <v>416</v>
      </c>
      <c r="B31" s="259" t="s">
        <v>398</v>
      </c>
      <c r="C31" s="24"/>
      <c r="D31" s="24"/>
      <c r="E31" s="24"/>
      <c r="F31" s="232">
        <f>106245.29/1000000</f>
        <v>0.10624528999999999</v>
      </c>
      <c r="G31" s="23" t="s">
        <v>388</v>
      </c>
      <c r="H31" s="239" t="s">
        <v>388</v>
      </c>
      <c r="I31" s="254">
        <v>0.06</v>
      </c>
      <c r="J31" s="239" t="s">
        <v>388</v>
      </c>
      <c r="K31" s="239" t="s">
        <v>388</v>
      </c>
      <c r="L31" s="24"/>
      <c r="M31" s="233" t="s">
        <v>388</v>
      </c>
      <c r="N31" s="23" t="s">
        <v>388</v>
      </c>
      <c r="O31" s="23" t="s">
        <v>388</v>
      </c>
      <c r="P31" s="23" t="s">
        <v>388</v>
      </c>
      <c r="Q31" s="23" t="s">
        <v>388</v>
      </c>
      <c r="R31" s="23" t="s">
        <v>388</v>
      </c>
      <c r="S31" s="24"/>
      <c r="T31" s="233" t="s">
        <v>388</v>
      </c>
      <c r="U31" s="23" t="s">
        <v>388</v>
      </c>
      <c r="V31" s="23" t="s">
        <v>388</v>
      </c>
      <c r="W31" s="23" t="s">
        <v>388</v>
      </c>
      <c r="X31" s="23" t="s">
        <v>388</v>
      </c>
      <c r="Y31" s="23" t="s">
        <v>388</v>
      </c>
      <c r="Z31" s="24"/>
      <c r="AA31" s="232">
        <f>106245.29/1000000</f>
        <v>0.10624528999999999</v>
      </c>
      <c r="AB31" s="23" t="s">
        <v>388</v>
      </c>
      <c r="AC31" s="23" t="s">
        <v>388</v>
      </c>
      <c r="AD31" s="26">
        <v>0.06</v>
      </c>
      <c r="AE31" s="23" t="s">
        <v>388</v>
      </c>
      <c r="AF31" s="23" t="s">
        <v>388</v>
      </c>
      <c r="AG31" s="24"/>
      <c r="AH31" s="233" t="s">
        <v>388</v>
      </c>
      <c r="AI31" s="23" t="s">
        <v>388</v>
      </c>
      <c r="AJ31" s="23" t="s">
        <v>388</v>
      </c>
      <c r="AK31" s="23" t="s">
        <v>388</v>
      </c>
      <c r="AL31" s="23" t="s">
        <v>388</v>
      </c>
      <c r="AM31" s="23" t="s">
        <v>388</v>
      </c>
      <c r="AN31" s="24"/>
      <c r="AO31" s="28"/>
      <c r="AP31" s="23" t="s">
        <v>388</v>
      </c>
      <c r="AQ31" s="23" t="s">
        <v>388</v>
      </c>
      <c r="AR31" s="23" t="s">
        <v>388</v>
      </c>
      <c r="AS31" s="23" t="s">
        <v>388</v>
      </c>
      <c r="AT31" s="23" t="s">
        <v>388</v>
      </c>
      <c r="AU31" s="24"/>
      <c r="AV31" s="28"/>
      <c r="AW31" s="23" t="s">
        <v>388</v>
      </c>
      <c r="AX31" s="23" t="s">
        <v>388</v>
      </c>
      <c r="AY31" s="23" t="s">
        <v>388</v>
      </c>
      <c r="AZ31" s="23" t="s">
        <v>388</v>
      </c>
      <c r="BA31" s="23" t="s">
        <v>388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30"/>
      <c r="BZ31" s="24"/>
      <c r="CA31" s="28"/>
    </row>
    <row r="32" spans="1:79" ht="52.5" customHeight="1">
      <c r="A32" s="253" t="s">
        <v>417</v>
      </c>
      <c r="B32" s="259" t="s">
        <v>399</v>
      </c>
      <c r="C32" s="24"/>
      <c r="D32" s="24"/>
      <c r="E32" s="24"/>
      <c r="F32" s="232">
        <v>0.123</v>
      </c>
      <c r="G32" s="23" t="s">
        <v>388</v>
      </c>
      <c r="H32" s="239" t="s">
        <v>388</v>
      </c>
      <c r="I32" s="254">
        <v>0.12</v>
      </c>
      <c r="J32" s="239" t="s">
        <v>388</v>
      </c>
      <c r="K32" s="239" t="s">
        <v>388</v>
      </c>
      <c r="L32" s="24"/>
      <c r="M32" s="233" t="s">
        <v>388</v>
      </c>
      <c r="N32" s="23" t="s">
        <v>388</v>
      </c>
      <c r="O32" s="23" t="s">
        <v>388</v>
      </c>
      <c r="P32" s="23" t="s">
        <v>388</v>
      </c>
      <c r="Q32" s="23" t="s">
        <v>388</v>
      </c>
      <c r="R32" s="23" t="s">
        <v>388</v>
      </c>
      <c r="S32" s="24"/>
      <c r="T32" s="233" t="s">
        <v>388</v>
      </c>
      <c r="U32" s="23" t="s">
        <v>388</v>
      </c>
      <c r="V32" s="23" t="s">
        <v>388</v>
      </c>
      <c r="W32" s="23" t="s">
        <v>388</v>
      </c>
      <c r="X32" s="23" t="s">
        <v>388</v>
      </c>
      <c r="Y32" s="23" t="s">
        <v>388</v>
      </c>
      <c r="Z32" s="24"/>
      <c r="AA32" s="232">
        <v>0.123</v>
      </c>
      <c r="AB32" s="23" t="s">
        <v>388</v>
      </c>
      <c r="AC32" s="23" t="s">
        <v>388</v>
      </c>
      <c r="AD32" s="26">
        <v>0.12</v>
      </c>
      <c r="AE32" s="23" t="s">
        <v>388</v>
      </c>
      <c r="AF32" s="23" t="s">
        <v>388</v>
      </c>
      <c r="AG32" s="24"/>
      <c r="AH32" s="233" t="s">
        <v>388</v>
      </c>
      <c r="AI32" s="23" t="s">
        <v>388</v>
      </c>
      <c r="AJ32" s="23" t="s">
        <v>388</v>
      </c>
      <c r="AK32" s="23" t="s">
        <v>388</v>
      </c>
      <c r="AL32" s="23" t="s">
        <v>388</v>
      </c>
      <c r="AM32" s="23" t="s">
        <v>388</v>
      </c>
      <c r="AN32" s="24"/>
      <c r="AO32" s="28"/>
      <c r="AP32" s="23" t="s">
        <v>388</v>
      </c>
      <c r="AQ32" s="23" t="s">
        <v>388</v>
      </c>
      <c r="AR32" s="23" t="s">
        <v>388</v>
      </c>
      <c r="AS32" s="23" t="s">
        <v>388</v>
      </c>
      <c r="AT32" s="23" t="s">
        <v>388</v>
      </c>
      <c r="AU32" s="24"/>
      <c r="AV32" s="28"/>
      <c r="AW32" s="23" t="s">
        <v>388</v>
      </c>
      <c r="AX32" s="23" t="s">
        <v>388</v>
      </c>
      <c r="AY32" s="23" t="s">
        <v>388</v>
      </c>
      <c r="AZ32" s="23" t="s">
        <v>388</v>
      </c>
      <c r="BA32" s="23" t="s">
        <v>388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30"/>
      <c r="BZ32" s="24"/>
      <c r="CA32" s="28"/>
    </row>
    <row r="33" spans="1:79" ht="47.25" customHeight="1">
      <c r="A33" s="253" t="s">
        <v>400</v>
      </c>
      <c r="B33" s="259" t="s">
        <v>401</v>
      </c>
      <c r="C33" s="24"/>
      <c r="D33" s="24"/>
      <c r="E33" s="24"/>
      <c r="F33" s="232">
        <f>2109768.63/1000000</f>
        <v>2.10976863</v>
      </c>
      <c r="G33" s="23" t="s">
        <v>388</v>
      </c>
      <c r="H33" s="239" t="s">
        <v>388</v>
      </c>
      <c r="I33" s="254">
        <f>0.86+0.86</f>
        <v>1.72</v>
      </c>
      <c r="J33" s="239" t="s">
        <v>388</v>
      </c>
      <c r="K33" s="239" t="s">
        <v>388</v>
      </c>
      <c r="L33" s="24"/>
      <c r="M33" s="233" t="s">
        <v>388</v>
      </c>
      <c r="N33" s="23" t="s">
        <v>388</v>
      </c>
      <c r="O33" s="23" t="s">
        <v>388</v>
      </c>
      <c r="P33" s="23" t="s">
        <v>388</v>
      </c>
      <c r="Q33" s="23" t="s">
        <v>388</v>
      </c>
      <c r="R33" s="23" t="s">
        <v>388</v>
      </c>
      <c r="S33" s="24"/>
      <c r="T33" s="233" t="s">
        <v>388</v>
      </c>
      <c r="U33" s="23" t="s">
        <v>388</v>
      </c>
      <c r="V33" s="23" t="s">
        <v>388</v>
      </c>
      <c r="W33" s="26" t="s">
        <v>388</v>
      </c>
      <c r="X33" s="23" t="s">
        <v>388</v>
      </c>
      <c r="Y33" s="23" t="s">
        <v>388</v>
      </c>
      <c r="Z33" s="24"/>
      <c r="AA33" s="232">
        <f>2109768.63/1000000</f>
        <v>2.10976863</v>
      </c>
      <c r="AB33" s="23" t="s">
        <v>388</v>
      </c>
      <c r="AC33" s="23" t="s">
        <v>388</v>
      </c>
      <c r="AD33" s="26">
        <f>0.86+0.86</f>
        <v>1.72</v>
      </c>
      <c r="AE33" s="23" t="s">
        <v>388</v>
      </c>
      <c r="AF33" s="23" t="s">
        <v>388</v>
      </c>
      <c r="AG33" s="24"/>
      <c r="AH33" s="233" t="s">
        <v>388</v>
      </c>
      <c r="AI33" s="23" t="s">
        <v>388</v>
      </c>
      <c r="AJ33" s="23" t="s">
        <v>388</v>
      </c>
      <c r="AK33" s="23" t="s">
        <v>388</v>
      </c>
      <c r="AL33" s="23" t="s">
        <v>388</v>
      </c>
      <c r="AM33" s="23" t="s">
        <v>388</v>
      </c>
      <c r="AN33" s="24"/>
      <c r="AO33" s="28"/>
      <c r="AP33" s="23" t="s">
        <v>388</v>
      </c>
      <c r="AQ33" s="23" t="s">
        <v>388</v>
      </c>
      <c r="AR33" s="23" t="s">
        <v>388</v>
      </c>
      <c r="AS33" s="23" t="s">
        <v>388</v>
      </c>
      <c r="AT33" s="23" t="s">
        <v>388</v>
      </c>
      <c r="AU33" s="24"/>
      <c r="AV33" s="28"/>
      <c r="AW33" s="23" t="s">
        <v>388</v>
      </c>
      <c r="AX33" s="23" t="s">
        <v>388</v>
      </c>
      <c r="AY33" s="23" t="s">
        <v>388</v>
      </c>
      <c r="AZ33" s="23" t="s">
        <v>388</v>
      </c>
      <c r="BA33" s="23" t="s">
        <v>388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30"/>
      <c r="BZ33" s="24"/>
      <c r="CA33" s="28"/>
    </row>
    <row r="34" spans="1:79" ht="47.25" customHeight="1">
      <c r="A34" s="253" t="s">
        <v>402</v>
      </c>
      <c r="B34" s="259" t="s">
        <v>403</v>
      </c>
      <c r="C34" s="24"/>
      <c r="D34" s="24"/>
      <c r="E34" s="24"/>
      <c r="F34" s="232">
        <f>2056024.12/1000000</f>
        <v>2.05602412</v>
      </c>
      <c r="G34" s="23" t="s">
        <v>388</v>
      </c>
      <c r="H34" s="239" t="s">
        <v>388</v>
      </c>
      <c r="I34" s="254">
        <f>0.84+0.84</f>
        <v>1.68</v>
      </c>
      <c r="J34" s="239" t="s">
        <v>388</v>
      </c>
      <c r="K34" s="239" t="s">
        <v>388</v>
      </c>
      <c r="L34" s="24"/>
      <c r="M34" s="233" t="s">
        <v>388</v>
      </c>
      <c r="N34" s="23" t="s">
        <v>388</v>
      </c>
      <c r="O34" s="23" t="s">
        <v>388</v>
      </c>
      <c r="P34" s="23" t="s">
        <v>388</v>
      </c>
      <c r="Q34" s="23" t="s">
        <v>388</v>
      </c>
      <c r="R34" s="23" t="s">
        <v>388</v>
      </c>
      <c r="S34" s="24"/>
      <c r="T34" s="233" t="s">
        <v>388</v>
      </c>
      <c r="U34" s="23" t="s">
        <v>388</v>
      </c>
      <c r="V34" s="23" t="s">
        <v>388</v>
      </c>
      <c r="W34" s="26" t="s">
        <v>388</v>
      </c>
      <c r="X34" s="23" t="s">
        <v>388</v>
      </c>
      <c r="Y34" s="23" t="s">
        <v>388</v>
      </c>
      <c r="Z34" s="24"/>
      <c r="AA34" s="232">
        <f>2056024.12/1000000</f>
        <v>2.05602412</v>
      </c>
      <c r="AB34" s="23" t="s">
        <v>388</v>
      </c>
      <c r="AC34" s="23" t="s">
        <v>388</v>
      </c>
      <c r="AD34" s="26">
        <f>0.84+0.84</f>
        <v>1.68</v>
      </c>
      <c r="AE34" s="23" t="s">
        <v>388</v>
      </c>
      <c r="AF34" s="23" t="s">
        <v>388</v>
      </c>
      <c r="AG34" s="24"/>
      <c r="AH34" s="233" t="s">
        <v>388</v>
      </c>
      <c r="AI34" s="23" t="s">
        <v>388</v>
      </c>
      <c r="AJ34" s="23" t="s">
        <v>388</v>
      </c>
      <c r="AK34" s="23" t="s">
        <v>388</v>
      </c>
      <c r="AL34" s="23" t="s">
        <v>388</v>
      </c>
      <c r="AM34" s="23" t="s">
        <v>388</v>
      </c>
      <c r="AN34" s="24"/>
      <c r="AO34" s="28"/>
      <c r="AP34" s="23" t="s">
        <v>388</v>
      </c>
      <c r="AQ34" s="23" t="s">
        <v>388</v>
      </c>
      <c r="AR34" s="23" t="s">
        <v>388</v>
      </c>
      <c r="AS34" s="23" t="s">
        <v>388</v>
      </c>
      <c r="AT34" s="23" t="s">
        <v>388</v>
      </c>
      <c r="AU34" s="24"/>
      <c r="AV34" s="28"/>
      <c r="AW34" s="23" t="s">
        <v>388</v>
      </c>
      <c r="AX34" s="23" t="s">
        <v>388</v>
      </c>
      <c r="AY34" s="23" t="s">
        <v>388</v>
      </c>
      <c r="AZ34" s="23" t="s">
        <v>388</v>
      </c>
      <c r="BA34" s="23" t="s">
        <v>388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30"/>
      <c r="BZ34" s="24"/>
      <c r="CA34" s="28"/>
    </row>
    <row r="35" spans="1:79" ht="47.25" customHeight="1">
      <c r="A35" s="252" t="s">
        <v>191</v>
      </c>
      <c r="B35" s="257" t="s">
        <v>375</v>
      </c>
      <c r="C35" s="24"/>
      <c r="D35" s="24"/>
      <c r="E35" s="24"/>
      <c r="F35" s="25">
        <f aca="true" t="shared" si="5" ref="F35:K35">F36</f>
        <v>3.34</v>
      </c>
      <c r="G35" s="21" t="str">
        <f t="shared" si="5"/>
        <v>нд</v>
      </c>
      <c r="H35" s="238" t="str">
        <f t="shared" si="5"/>
        <v>нд</v>
      </c>
      <c r="I35" s="228" t="str">
        <f t="shared" si="5"/>
        <v>нд</v>
      </c>
      <c r="J35" s="238" t="str">
        <f t="shared" si="5"/>
        <v>нд</v>
      </c>
      <c r="K35" s="238">
        <f t="shared" si="5"/>
        <v>418</v>
      </c>
      <c r="L35" s="24"/>
      <c r="M35" s="25">
        <f aca="true" t="shared" si="6" ref="M35:R35">M36</f>
        <v>0.83109892</v>
      </c>
      <c r="N35" s="21" t="str">
        <f t="shared" si="6"/>
        <v>нд</v>
      </c>
      <c r="O35" s="21" t="str">
        <f t="shared" si="6"/>
        <v>нд</v>
      </c>
      <c r="P35" s="21" t="str">
        <f t="shared" si="6"/>
        <v>нд</v>
      </c>
      <c r="Q35" s="21" t="str">
        <f t="shared" si="6"/>
        <v>нд</v>
      </c>
      <c r="R35" s="21">
        <f t="shared" si="6"/>
        <v>104</v>
      </c>
      <c r="S35" s="24"/>
      <c r="T35" s="25">
        <f aca="true" t="shared" si="7" ref="T35:Y35">T36</f>
        <v>0.83909025</v>
      </c>
      <c r="U35" s="21" t="str">
        <f t="shared" si="7"/>
        <v>нд</v>
      </c>
      <c r="V35" s="21" t="str">
        <f t="shared" si="7"/>
        <v>нд</v>
      </c>
      <c r="W35" s="21" t="str">
        <f t="shared" si="7"/>
        <v>нд</v>
      </c>
      <c r="X35" s="21" t="str">
        <f t="shared" si="7"/>
        <v>нд</v>
      </c>
      <c r="Y35" s="21">
        <f t="shared" si="7"/>
        <v>105</v>
      </c>
      <c r="Z35" s="24"/>
      <c r="AA35" s="25">
        <f aca="true" t="shared" si="8" ref="AA35:AF35">AA36</f>
        <v>0.83909025</v>
      </c>
      <c r="AB35" s="21" t="str">
        <f t="shared" si="8"/>
        <v>нд</v>
      </c>
      <c r="AC35" s="21" t="str">
        <f t="shared" si="8"/>
        <v>нд</v>
      </c>
      <c r="AD35" s="21" t="str">
        <f t="shared" si="8"/>
        <v>нд</v>
      </c>
      <c r="AE35" s="21" t="str">
        <f t="shared" si="8"/>
        <v>нд</v>
      </c>
      <c r="AF35" s="21">
        <f t="shared" si="8"/>
        <v>105</v>
      </c>
      <c r="AG35" s="24"/>
      <c r="AH35" s="25">
        <f aca="true" t="shared" si="9" ref="AH35:AM35">AH36</f>
        <v>0.83109892</v>
      </c>
      <c r="AI35" s="21" t="str">
        <f t="shared" si="9"/>
        <v>нд</v>
      </c>
      <c r="AJ35" s="21" t="str">
        <f t="shared" si="9"/>
        <v>нд</v>
      </c>
      <c r="AK35" s="21" t="str">
        <f t="shared" si="9"/>
        <v>нд</v>
      </c>
      <c r="AL35" s="21" t="str">
        <f t="shared" si="9"/>
        <v>нд</v>
      </c>
      <c r="AM35" s="21">
        <f t="shared" si="9"/>
        <v>104</v>
      </c>
      <c r="AN35" s="24"/>
      <c r="AO35" s="28">
        <f>AO36</f>
        <v>1.579</v>
      </c>
      <c r="AP35" s="21" t="str">
        <f>AP36</f>
        <v>нд</v>
      </c>
      <c r="AQ35" s="21" t="str">
        <f>AQ36</f>
        <v>нд</v>
      </c>
      <c r="AR35" s="21" t="str">
        <f>AR36</f>
        <v>нд</v>
      </c>
      <c r="AS35" s="21" t="str">
        <f>AS36</f>
        <v>нд</v>
      </c>
      <c r="AT35" s="21">
        <f>AT36</f>
        <v>104</v>
      </c>
      <c r="AU35" s="24"/>
      <c r="AV35" s="28">
        <f>AV36</f>
        <v>1.579</v>
      </c>
      <c r="AW35" s="21" t="str">
        <f>AW36</f>
        <v>нд</v>
      </c>
      <c r="AX35" s="21" t="str">
        <f>AX36</f>
        <v>нд</v>
      </c>
      <c r="AY35" s="21" t="str">
        <f>AY36</f>
        <v>нд</v>
      </c>
      <c r="AZ35" s="21" t="str">
        <f>AZ36</f>
        <v>нд</v>
      </c>
      <c r="BA35" s="21">
        <f>BA36</f>
        <v>104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30">
        <f>M35-AV35</f>
        <v>-0.74790108</v>
      </c>
      <c r="BZ35" s="24">
        <f>(AO35*100/M35)-100</f>
        <v>89.98941786616689</v>
      </c>
      <c r="CA35" s="47" t="s">
        <v>387</v>
      </c>
    </row>
    <row r="36" spans="1:79" ht="36.75" customHeight="1">
      <c r="A36" s="253" t="s">
        <v>193</v>
      </c>
      <c r="B36" s="260" t="s">
        <v>376</v>
      </c>
      <c r="C36" s="24"/>
      <c r="D36" s="24"/>
      <c r="E36" s="24"/>
      <c r="F36" s="233">
        <v>3.34</v>
      </c>
      <c r="G36" s="23" t="s">
        <v>388</v>
      </c>
      <c r="H36" s="239" t="s">
        <v>388</v>
      </c>
      <c r="I36" s="230" t="s">
        <v>388</v>
      </c>
      <c r="J36" s="239" t="s">
        <v>388</v>
      </c>
      <c r="K36" s="239">
        <v>418</v>
      </c>
      <c r="L36" s="24"/>
      <c r="M36" s="233">
        <v>0.83109892</v>
      </c>
      <c r="N36" s="23" t="s">
        <v>388</v>
      </c>
      <c r="O36" s="23" t="s">
        <v>388</v>
      </c>
      <c r="P36" s="23" t="s">
        <v>388</v>
      </c>
      <c r="Q36" s="23" t="s">
        <v>388</v>
      </c>
      <c r="R36" s="23">
        <v>104</v>
      </c>
      <c r="S36" s="24"/>
      <c r="T36" s="233">
        <v>0.83909025</v>
      </c>
      <c r="U36" s="23" t="s">
        <v>388</v>
      </c>
      <c r="V36" s="23" t="s">
        <v>388</v>
      </c>
      <c r="W36" s="23" t="s">
        <v>388</v>
      </c>
      <c r="X36" s="23" t="s">
        <v>388</v>
      </c>
      <c r="Y36" s="23">
        <v>105</v>
      </c>
      <c r="Z36" s="24"/>
      <c r="AA36" s="233">
        <v>0.83909025</v>
      </c>
      <c r="AB36" s="23" t="s">
        <v>388</v>
      </c>
      <c r="AC36" s="23" t="s">
        <v>388</v>
      </c>
      <c r="AD36" s="23" t="s">
        <v>388</v>
      </c>
      <c r="AE36" s="23" t="s">
        <v>388</v>
      </c>
      <c r="AF36" s="23">
        <v>105</v>
      </c>
      <c r="AG36" s="24"/>
      <c r="AH36" s="233">
        <v>0.83109892</v>
      </c>
      <c r="AI36" s="23" t="s">
        <v>388</v>
      </c>
      <c r="AJ36" s="23" t="s">
        <v>388</v>
      </c>
      <c r="AK36" s="23" t="s">
        <v>388</v>
      </c>
      <c r="AL36" s="23" t="s">
        <v>388</v>
      </c>
      <c r="AM36" s="23">
        <v>104</v>
      </c>
      <c r="AN36" s="24"/>
      <c r="AO36" s="29">
        <v>1.579</v>
      </c>
      <c r="AP36" s="23" t="s">
        <v>388</v>
      </c>
      <c r="AQ36" s="23" t="s">
        <v>388</v>
      </c>
      <c r="AR36" s="23" t="s">
        <v>388</v>
      </c>
      <c r="AS36" s="23" t="s">
        <v>388</v>
      </c>
      <c r="AT36" s="23">
        <v>104</v>
      </c>
      <c r="AU36" s="24"/>
      <c r="AV36" s="29">
        <v>1.579</v>
      </c>
      <c r="AW36" s="23" t="s">
        <v>388</v>
      </c>
      <c r="AX36" s="23" t="s">
        <v>388</v>
      </c>
      <c r="AY36" s="23" t="s">
        <v>388</v>
      </c>
      <c r="AZ36" s="23" t="s">
        <v>388</v>
      </c>
      <c r="BA36" s="23">
        <v>104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30"/>
      <c r="BZ36" s="24"/>
      <c r="CA36" s="47"/>
    </row>
    <row r="37" spans="1:79" ht="39.75" customHeight="1">
      <c r="A37" s="252" t="s">
        <v>80</v>
      </c>
      <c r="B37" s="258" t="s">
        <v>377</v>
      </c>
      <c r="C37" s="24"/>
      <c r="D37" s="24"/>
      <c r="E37" s="24"/>
      <c r="F37" s="25">
        <f>SUM(F38:F42)</f>
        <v>3.24764378</v>
      </c>
      <c r="G37" s="25">
        <f>G41+G42</f>
        <v>0.65</v>
      </c>
      <c r="H37" s="238" t="s">
        <v>388</v>
      </c>
      <c r="I37" s="228">
        <f>I38+I39+I40</f>
        <v>2.295</v>
      </c>
      <c r="J37" s="238" t="s">
        <v>388</v>
      </c>
      <c r="K37" s="238" t="s">
        <v>388</v>
      </c>
      <c r="L37" s="24"/>
      <c r="M37" s="25" t="s">
        <v>388</v>
      </c>
      <c r="N37" s="21" t="s">
        <v>388</v>
      </c>
      <c r="O37" s="21" t="s">
        <v>388</v>
      </c>
      <c r="P37" s="21" t="s">
        <v>388</v>
      </c>
      <c r="Q37" s="21" t="s">
        <v>388</v>
      </c>
      <c r="R37" s="21" t="s">
        <v>388</v>
      </c>
      <c r="S37" s="24"/>
      <c r="T37" s="25">
        <f>SUM(T38:T40)</f>
        <v>2.1491611600000002</v>
      </c>
      <c r="U37" s="21" t="s">
        <v>388</v>
      </c>
      <c r="V37" s="21" t="s">
        <v>388</v>
      </c>
      <c r="W37" s="25">
        <f>W38+W39+W40</f>
        <v>2.295</v>
      </c>
      <c r="X37" s="21" t="s">
        <v>388</v>
      </c>
      <c r="Y37" s="21" t="s">
        <v>388</v>
      </c>
      <c r="Z37" s="24"/>
      <c r="AA37" s="25" t="s">
        <v>388</v>
      </c>
      <c r="AB37" s="21" t="s">
        <v>388</v>
      </c>
      <c r="AC37" s="21" t="s">
        <v>388</v>
      </c>
      <c r="AD37" s="21" t="s">
        <v>388</v>
      </c>
      <c r="AE37" s="21" t="s">
        <v>388</v>
      </c>
      <c r="AF37" s="21" t="s">
        <v>388</v>
      </c>
      <c r="AG37" s="24"/>
      <c r="AH37" s="25">
        <f>SUM(AH41:AH42)</f>
        <v>1.09848262</v>
      </c>
      <c r="AI37" s="25">
        <f>AI41+AI42</f>
        <v>0.65</v>
      </c>
      <c r="AJ37" s="21" t="s">
        <v>388</v>
      </c>
      <c r="AK37" s="21" t="s">
        <v>388</v>
      </c>
      <c r="AL37" s="21" t="s">
        <v>388</v>
      </c>
      <c r="AM37" s="21" t="s">
        <v>388</v>
      </c>
      <c r="AN37" s="24"/>
      <c r="AO37" s="28"/>
      <c r="AP37" s="21" t="s">
        <v>388</v>
      </c>
      <c r="AQ37" s="21" t="s">
        <v>388</v>
      </c>
      <c r="AR37" s="21" t="s">
        <v>388</v>
      </c>
      <c r="AS37" s="21" t="s">
        <v>388</v>
      </c>
      <c r="AT37" s="21" t="s">
        <v>388</v>
      </c>
      <c r="AU37" s="24"/>
      <c r="AV37" s="28"/>
      <c r="AW37" s="21" t="s">
        <v>388</v>
      </c>
      <c r="AX37" s="21" t="s">
        <v>388</v>
      </c>
      <c r="AY37" s="21" t="s">
        <v>388</v>
      </c>
      <c r="AZ37" s="21" t="s">
        <v>388</v>
      </c>
      <c r="BA37" s="21" t="s">
        <v>388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30"/>
      <c r="BZ37" s="24"/>
      <c r="CA37" s="47"/>
    </row>
    <row r="38" spans="1:79" ht="63" customHeight="1">
      <c r="A38" s="253" t="s">
        <v>418</v>
      </c>
      <c r="B38" s="259" t="s">
        <v>404</v>
      </c>
      <c r="C38" s="24"/>
      <c r="D38" s="24"/>
      <c r="E38" s="24"/>
      <c r="F38" s="234">
        <f>416615.21/1000000</f>
        <v>0.41661521</v>
      </c>
      <c r="G38" s="23" t="s">
        <v>388</v>
      </c>
      <c r="H38" s="239" t="s">
        <v>388</v>
      </c>
      <c r="I38" s="254">
        <v>0.41</v>
      </c>
      <c r="J38" s="239" t="s">
        <v>388</v>
      </c>
      <c r="K38" s="239" t="s">
        <v>388</v>
      </c>
      <c r="L38" s="24"/>
      <c r="M38" s="233" t="s">
        <v>388</v>
      </c>
      <c r="N38" s="23" t="s">
        <v>388</v>
      </c>
      <c r="O38" s="23" t="s">
        <v>388</v>
      </c>
      <c r="P38" s="23" t="s">
        <v>388</v>
      </c>
      <c r="Q38" s="23" t="s">
        <v>388</v>
      </c>
      <c r="R38" s="23" t="s">
        <v>388</v>
      </c>
      <c r="S38" s="24"/>
      <c r="T38" s="234">
        <f>416615.21/1000000</f>
        <v>0.41661521</v>
      </c>
      <c r="U38" s="23" t="s">
        <v>388</v>
      </c>
      <c r="V38" s="23" t="s">
        <v>388</v>
      </c>
      <c r="W38" s="26">
        <v>0.41</v>
      </c>
      <c r="X38" s="23" t="s">
        <v>388</v>
      </c>
      <c r="Y38" s="23" t="s">
        <v>388</v>
      </c>
      <c r="Z38" s="24"/>
      <c r="AA38" s="233" t="s">
        <v>388</v>
      </c>
      <c r="AB38" s="23" t="s">
        <v>388</v>
      </c>
      <c r="AC38" s="23" t="s">
        <v>388</v>
      </c>
      <c r="AD38" s="26" t="s">
        <v>388</v>
      </c>
      <c r="AE38" s="23" t="s">
        <v>388</v>
      </c>
      <c r="AF38" s="23" t="s">
        <v>388</v>
      </c>
      <c r="AG38" s="24"/>
      <c r="AH38" s="233" t="s">
        <v>388</v>
      </c>
      <c r="AI38" s="23" t="s">
        <v>388</v>
      </c>
      <c r="AJ38" s="23" t="s">
        <v>388</v>
      </c>
      <c r="AK38" s="23" t="s">
        <v>388</v>
      </c>
      <c r="AL38" s="23" t="s">
        <v>388</v>
      </c>
      <c r="AM38" s="23" t="s">
        <v>388</v>
      </c>
      <c r="AN38" s="24"/>
      <c r="AO38" s="28"/>
      <c r="AP38" s="23" t="s">
        <v>388</v>
      </c>
      <c r="AQ38" s="23" t="s">
        <v>388</v>
      </c>
      <c r="AR38" s="23" t="s">
        <v>388</v>
      </c>
      <c r="AS38" s="23" t="s">
        <v>388</v>
      </c>
      <c r="AT38" s="23" t="s">
        <v>388</v>
      </c>
      <c r="AU38" s="24"/>
      <c r="AV38" s="28"/>
      <c r="AW38" s="23" t="s">
        <v>388</v>
      </c>
      <c r="AX38" s="23" t="s">
        <v>388</v>
      </c>
      <c r="AY38" s="23" t="s">
        <v>388</v>
      </c>
      <c r="AZ38" s="23" t="s">
        <v>388</v>
      </c>
      <c r="BA38" s="23" t="s">
        <v>388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30"/>
      <c r="BZ38" s="24"/>
      <c r="CA38" s="28"/>
    </row>
    <row r="39" spans="1:79" ht="34.5" customHeight="1">
      <c r="A39" s="253" t="s">
        <v>405</v>
      </c>
      <c r="B39" s="259" t="s">
        <v>406</v>
      </c>
      <c r="C39" s="24"/>
      <c r="D39" s="24"/>
      <c r="E39" s="24"/>
      <c r="F39" s="234">
        <f>535447.44/1000000</f>
        <v>0.53544744</v>
      </c>
      <c r="G39" s="23" t="s">
        <v>388</v>
      </c>
      <c r="H39" s="239" t="s">
        <v>388</v>
      </c>
      <c r="I39" s="254">
        <v>0.533</v>
      </c>
      <c r="J39" s="239" t="s">
        <v>388</v>
      </c>
      <c r="K39" s="239" t="s">
        <v>388</v>
      </c>
      <c r="L39" s="24"/>
      <c r="M39" s="233" t="s">
        <v>388</v>
      </c>
      <c r="N39" s="23" t="s">
        <v>388</v>
      </c>
      <c r="O39" s="23" t="s">
        <v>388</v>
      </c>
      <c r="P39" s="23" t="s">
        <v>388</v>
      </c>
      <c r="Q39" s="23" t="s">
        <v>388</v>
      </c>
      <c r="R39" s="23" t="s">
        <v>388</v>
      </c>
      <c r="S39" s="24"/>
      <c r="T39" s="234">
        <f>535447.44/1000000</f>
        <v>0.53544744</v>
      </c>
      <c r="U39" s="23" t="s">
        <v>388</v>
      </c>
      <c r="V39" s="23" t="s">
        <v>388</v>
      </c>
      <c r="W39" s="26">
        <v>0.533</v>
      </c>
      <c r="X39" s="23" t="s">
        <v>388</v>
      </c>
      <c r="Y39" s="23" t="s">
        <v>388</v>
      </c>
      <c r="Z39" s="24"/>
      <c r="AA39" s="233" t="s">
        <v>388</v>
      </c>
      <c r="AB39" s="23" t="s">
        <v>388</v>
      </c>
      <c r="AC39" s="23" t="s">
        <v>388</v>
      </c>
      <c r="AD39" s="26" t="s">
        <v>388</v>
      </c>
      <c r="AE39" s="23" t="s">
        <v>388</v>
      </c>
      <c r="AF39" s="23" t="s">
        <v>388</v>
      </c>
      <c r="AG39" s="24"/>
      <c r="AH39" s="233" t="s">
        <v>388</v>
      </c>
      <c r="AI39" s="23" t="s">
        <v>388</v>
      </c>
      <c r="AJ39" s="23" t="s">
        <v>388</v>
      </c>
      <c r="AK39" s="23" t="s">
        <v>388</v>
      </c>
      <c r="AL39" s="23" t="s">
        <v>388</v>
      </c>
      <c r="AM39" s="23" t="s">
        <v>388</v>
      </c>
      <c r="AN39" s="24"/>
      <c r="AO39" s="28"/>
      <c r="AP39" s="23" t="s">
        <v>388</v>
      </c>
      <c r="AQ39" s="23" t="s">
        <v>388</v>
      </c>
      <c r="AR39" s="23" t="s">
        <v>388</v>
      </c>
      <c r="AS39" s="23" t="s">
        <v>388</v>
      </c>
      <c r="AT39" s="23" t="s">
        <v>388</v>
      </c>
      <c r="AU39" s="24"/>
      <c r="AV39" s="28"/>
      <c r="AW39" s="23" t="s">
        <v>388</v>
      </c>
      <c r="AX39" s="23" t="s">
        <v>388</v>
      </c>
      <c r="AY39" s="23" t="s">
        <v>388</v>
      </c>
      <c r="AZ39" s="23" t="s">
        <v>388</v>
      </c>
      <c r="BA39" s="23" t="s">
        <v>388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30"/>
      <c r="BZ39" s="24"/>
      <c r="CA39" s="28"/>
    </row>
    <row r="40" spans="1:79" ht="59.25" customHeight="1">
      <c r="A40" s="253" t="s">
        <v>407</v>
      </c>
      <c r="B40" s="259" t="s">
        <v>408</v>
      </c>
      <c r="C40" s="27"/>
      <c r="D40" s="27"/>
      <c r="E40" s="27"/>
      <c r="F40" s="234">
        <f>1197098.51/1000000</f>
        <v>1.19709851</v>
      </c>
      <c r="G40" s="23" t="s">
        <v>388</v>
      </c>
      <c r="H40" s="239" t="s">
        <v>388</v>
      </c>
      <c r="I40" s="254">
        <v>1.352</v>
      </c>
      <c r="J40" s="239" t="s">
        <v>388</v>
      </c>
      <c r="K40" s="239" t="s">
        <v>388</v>
      </c>
      <c r="L40" s="27"/>
      <c r="M40" s="233" t="s">
        <v>388</v>
      </c>
      <c r="N40" s="23" t="s">
        <v>388</v>
      </c>
      <c r="O40" s="23" t="s">
        <v>388</v>
      </c>
      <c r="P40" s="23" t="s">
        <v>388</v>
      </c>
      <c r="Q40" s="23" t="s">
        <v>388</v>
      </c>
      <c r="R40" s="23" t="s">
        <v>388</v>
      </c>
      <c r="S40" s="27"/>
      <c r="T40" s="234">
        <f>1197098.51/1000000</f>
        <v>1.19709851</v>
      </c>
      <c r="U40" s="23" t="s">
        <v>388</v>
      </c>
      <c r="V40" s="23" t="s">
        <v>388</v>
      </c>
      <c r="W40" s="26">
        <v>1.352</v>
      </c>
      <c r="X40" s="23" t="s">
        <v>388</v>
      </c>
      <c r="Y40" s="23" t="s">
        <v>388</v>
      </c>
      <c r="Z40" s="27"/>
      <c r="AA40" s="233" t="s">
        <v>388</v>
      </c>
      <c r="AB40" s="23" t="s">
        <v>388</v>
      </c>
      <c r="AC40" s="23" t="s">
        <v>388</v>
      </c>
      <c r="AD40" s="26" t="s">
        <v>388</v>
      </c>
      <c r="AE40" s="23" t="s">
        <v>388</v>
      </c>
      <c r="AF40" s="23" t="s">
        <v>388</v>
      </c>
      <c r="AG40" s="27"/>
      <c r="AH40" s="233" t="s">
        <v>388</v>
      </c>
      <c r="AI40" s="23" t="s">
        <v>388</v>
      </c>
      <c r="AJ40" s="23" t="s">
        <v>388</v>
      </c>
      <c r="AK40" s="23" t="s">
        <v>388</v>
      </c>
      <c r="AL40" s="23" t="s">
        <v>388</v>
      </c>
      <c r="AM40" s="23" t="s">
        <v>388</v>
      </c>
      <c r="AN40" s="27"/>
      <c r="AO40" s="28"/>
      <c r="AP40" s="23" t="s">
        <v>388</v>
      </c>
      <c r="AQ40" s="23" t="s">
        <v>388</v>
      </c>
      <c r="AR40" s="23" t="s">
        <v>388</v>
      </c>
      <c r="AS40" s="23" t="s">
        <v>388</v>
      </c>
      <c r="AT40" s="23" t="s">
        <v>388</v>
      </c>
      <c r="AU40" s="27"/>
      <c r="AV40" s="28"/>
      <c r="AW40" s="23" t="s">
        <v>388</v>
      </c>
      <c r="AX40" s="23" t="s">
        <v>388</v>
      </c>
      <c r="AY40" s="23" t="s">
        <v>388</v>
      </c>
      <c r="AZ40" s="23" t="s">
        <v>388</v>
      </c>
      <c r="BA40" s="23" t="s">
        <v>388</v>
      </c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31"/>
      <c r="BZ40" s="27"/>
      <c r="CA40" s="32"/>
    </row>
    <row r="41" spans="1:79" ht="29.25" customHeight="1">
      <c r="A41" s="253" t="s">
        <v>409</v>
      </c>
      <c r="B41" s="260" t="s">
        <v>410</v>
      </c>
      <c r="C41" s="24"/>
      <c r="D41" s="24"/>
      <c r="E41" s="24"/>
      <c r="F41" s="232">
        <f>408914.13/1000000</f>
        <v>0.40891413</v>
      </c>
      <c r="G41" s="26">
        <v>0.25</v>
      </c>
      <c r="H41" s="239" t="s">
        <v>388</v>
      </c>
      <c r="I41" s="230" t="s">
        <v>388</v>
      </c>
      <c r="J41" s="239" t="s">
        <v>388</v>
      </c>
      <c r="K41" s="239" t="s">
        <v>388</v>
      </c>
      <c r="L41" s="24"/>
      <c r="M41" s="233" t="s">
        <v>388</v>
      </c>
      <c r="N41" s="23" t="s">
        <v>388</v>
      </c>
      <c r="O41" s="23" t="s">
        <v>388</v>
      </c>
      <c r="P41" s="23" t="s">
        <v>388</v>
      </c>
      <c r="Q41" s="23" t="s">
        <v>388</v>
      </c>
      <c r="R41" s="23" t="s">
        <v>388</v>
      </c>
      <c r="S41" s="24"/>
      <c r="T41" s="233" t="s">
        <v>388</v>
      </c>
      <c r="U41" s="23" t="s">
        <v>388</v>
      </c>
      <c r="V41" s="23" t="s">
        <v>388</v>
      </c>
      <c r="W41" s="23" t="s">
        <v>388</v>
      </c>
      <c r="X41" s="23" t="s">
        <v>388</v>
      </c>
      <c r="Y41" s="23" t="s">
        <v>388</v>
      </c>
      <c r="Z41" s="24"/>
      <c r="AA41" s="233" t="s">
        <v>388</v>
      </c>
      <c r="AB41" s="23" t="s">
        <v>388</v>
      </c>
      <c r="AC41" s="23" t="s">
        <v>388</v>
      </c>
      <c r="AD41" s="26" t="s">
        <v>388</v>
      </c>
      <c r="AE41" s="23" t="s">
        <v>388</v>
      </c>
      <c r="AF41" s="23" t="s">
        <v>388</v>
      </c>
      <c r="AG41" s="24"/>
      <c r="AH41" s="232">
        <f>408914.13/1000000</f>
        <v>0.40891413</v>
      </c>
      <c r="AI41" s="26">
        <v>0.25</v>
      </c>
      <c r="AJ41" s="23" t="s">
        <v>388</v>
      </c>
      <c r="AK41" s="23" t="s">
        <v>388</v>
      </c>
      <c r="AL41" s="23" t="s">
        <v>388</v>
      </c>
      <c r="AM41" s="23" t="s">
        <v>388</v>
      </c>
      <c r="AN41" s="24"/>
      <c r="AO41" s="28"/>
      <c r="AP41" s="23" t="s">
        <v>388</v>
      </c>
      <c r="AQ41" s="23" t="s">
        <v>388</v>
      </c>
      <c r="AR41" s="23" t="s">
        <v>388</v>
      </c>
      <c r="AS41" s="23" t="s">
        <v>388</v>
      </c>
      <c r="AT41" s="23" t="s">
        <v>388</v>
      </c>
      <c r="AU41" s="24"/>
      <c r="AV41" s="28"/>
      <c r="AW41" s="23" t="s">
        <v>388</v>
      </c>
      <c r="AX41" s="23" t="s">
        <v>388</v>
      </c>
      <c r="AY41" s="23" t="s">
        <v>388</v>
      </c>
      <c r="AZ41" s="23" t="s">
        <v>388</v>
      </c>
      <c r="BA41" s="23" t="s">
        <v>388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30"/>
      <c r="BZ41" s="24"/>
      <c r="CA41" s="28"/>
    </row>
    <row r="42" spans="1:79" ht="36" customHeight="1">
      <c r="A42" s="253" t="s">
        <v>411</v>
      </c>
      <c r="B42" s="260" t="s">
        <v>412</v>
      </c>
      <c r="C42" s="24"/>
      <c r="D42" s="24"/>
      <c r="E42" s="24"/>
      <c r="F42" s="232">
        <f>689568.49/1000000</f>
        <v>0.68956849</v>
      </c>
      <c r="G42" s="26">
        <v>0.4</v>
      </c>
      <c r="H42" s="239" t="s">
        <v>388</v>
      </c>
      <c r="I42" s="230" t="s">
        <v>388</v>
      </c>
      <c r="J42" s="239" t="s">
        <v>388</v>
      </c>
      <c r="K42" s="239" t="s">
        <v>388</v>
      </c>
      <c r="L42" s="24"/>
      <c r="M42" s="233" t="s">
        <v>388</v>
      </c>
      <c r="N42" s="23" t="s">
        <v>388</v>
      </c>
      <c r="O42" s="23" t="s">
        <v>388</v>
      </c>
      <c r="P42" s="23" t="s">
        <v>388</v>
      </c>
      <c r="Q42" s="23" t="s">
        <v>388</v>
      </c>
      <c r="R42" s="23" t="s">
        <v>388</v>
      </c>
      <c r="S42" s="24"/>
      <c r="T42" s="233" t="s">
        <v>388</v>
      </c>
      <c r="U42" s="23" t="s">
        <v>388</v>
      </c>
      <c r="V42" s="23" t="s">
        <v>388</v>
      </c>
      <c r="W42" s="23" t="s">
        <v>388</v>
      </c>
      <c r="X42" s="23" t="s">
        <v>388</v>
      </c>
      <c r="Y42" s="23" t="s">
        <v>388</v>
      </c>
      <c r="Z42" s="24"/>
      <c r="AA42" s="233" t="s">
        <v>388</v>
      </c>
      <c r="AB42" s="23" t="s">
        <v>388</v>
      </c>
      <c r="AC42" s="23" t="s">
        <v>388</v>
      </c>
      <c r="AD42" s="23" t="s">
        <v>388</v>
      </c>
      <c r="AE42" s="23" t="s">
        <v>388</v>
      </c>
      <c r="AF42" s="23" t="s">
        <v>388</v>
      </c>
      <c r="AG42" s="24"/>
      <c r="AH42" s="232">
        <f>689568.49/1000000</f>
        <v>0.68956849</v>
      </c>
      <c r="AI42" s="26">
        <v>0.4</v>
      </c>
      <c r="AJ42" s="23" t="s">
        <v>388</v>
      </c>
      <c r="AK42" s="23" t="s">
        <v>388</v>
      </c>
      <c r="AL42" s="23" t="s">
        <v>388</v>
      </c>
      <c r="AM42" s="23" t="s">
        <v>388</v>
      </c>
      <c r="AN42" s="24"/>
      <c r="AO42" s="28"/>
      <c r="AP42" s="23" t="s">
        <v>388</v>
      </c>
      <c r="AQ42" s="23" t="s">
        <v>388</v>
      </c>
      <c r="AR42" s="23" t="s">
        <v>388</v>
      </c>
      <c r="AS42" s="23" t="s">
        <v>388</v>
      </c>
      <c r="AT42" s="23" t="s">
        <v>388</v>
      </c>
      <c r="AU42" s="24"/>
      <c r="AV42" s="28"/>
      <c r="AW42" s="23" t="s">
        <v>388</v>
      </c>
      <c r="AX42" s="23" t="s">
        <v>388</v>
      </c>
      <c r="AY42" s="23" t="s">
        <v>388</v>
      </c>
      <c r="AZ42" s="23" t="s">
        <v>388</v>
      </c>
      <c r="BA42" s="23" t="s">
        <v>388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30"/>
      <c r="BZ42" s="24"/>
      <c r="CA42" s="28"/>
    </row>
    <row r="43" spans="1:79" ht="30.75" customHeight="1">
      <c r="A43" s="252" t="s">
        <v>81</v>
      </c>
      <c r="B43" s="258" t="s">
        <v>378</v>
      </c>
      <c r="C43" s="24"/>
      <c r="D43" s="24"/>
      <c r="E43" s="24"/>
      <c r="F43" s="25">
        <f>SUM(F44:F47)</f>
        <v>2.81895028</v>
      </c>
      <c r="G43" s="21" t="s">
        <v>388</v>
      </c>
      <c r="H43" s="238" t="s">
        <v>388</v>
      </c>
      <c r="I43" s="228" t="s">
        <v>388</v>
      </c>
      <c r="J43" s="238" t="s">
        <v>388</v>
      </c>
      <c r="K43" s="238">
        <f>K44+K45+K46+K47</f>
        <v>13</v>
      </c>
      <c r="L43" s="24"/>
      <c r="M43" s="25">
        <f>M45</f>
        <v>0.09742214</v>
      </c>
      <c r="N43" s="21" t="s">
        <v>388</v>
      </c>
      <c r="O43" s="21" t="s">
        <v>388</v>
      </c>
      <c r="P43" s="21" t="s">
        <v>388</v>
      </c>
      <c r="Q43" s="21" t="s">
        <v>388</v>
      </c>
      <c r="R43" s="21">
        <f>R45</f>
        <v>10</v>
      </c>
      <c r="S43" s="24"/>
      <c r="T43" s="25">
        <f>+T46</f>
        <v>0.907</v>
      </c>
      <c r="U43" s="21" t="s">
        <v>388</v>
      </c>
      <c r="V43" s="21" t="s">
        <v>388</v>
      </c>
      <c r="W43" s="21" t="s">
        <v>388</v>
      </c>
      <c r="X43" s="21" t="s">
        <v>388</v>
      </c>
      <c r="Y43" s="21">
        <f>+Y46</f>
        <v>1</v>
      </c>
      <c r="Z43" s="24"/>
      <c r="AA43" s="25">
        <f>0</f>
        <v>0</v>
      </c>
      <c r="AB43" s="21" t="s">
        <v>388</v>
      </c>
      <c r="AC43" s="21" t="s">
        <v>388</v>
      </c>
      <c r="AD43" s="21" t="s">
        <v>388</v>
      </c>
      <c r="AE43" s="21" t="s">
        <v>388</v>
      </c>
      <c r="AF43" s="21">
        <f>0</f>
        <v>0</v>
      </c>
      <c r="AG43" s="24"/>
      <c r="AH43" s="25">
        <f>AH44+AH4</f>
        <v>0.72603417</v>
      </c>
      <c r="AI43" s="21" t="s">
        <v>388</v>
      </c>
      <c r="AJ43" s="21" t="s">
        <v>388</v>
      </c>
      <c r="AK43" s="21" t="s">
        <v>388</v>
      </c>
      <c r="AL43" s="21" t="s">
        <v>388</v>
      </c>
      <c r="AM43" s="21">
        <f>AM44+AM47</f>
        <v>2</v>
      </c>
      <c r="AN43" s="24"/>
      <c r="AO43" s="29">
        <f>AO45</f>
        <v>0.092</v>
      </c>
      <c r="AP43" s="21" t="s">
        <v>388</v>
      </c>
      <c r="AQ43" s="21" t="s">
        <v>388</v>
      </c>
      <c r="AR43" s="21" t="s">
        <v>388</v>
      </c>
      <c r="AS43" s="21" t="s">
        <v>388</v>
      </c>
      <c r="AT43" s="21">
        <f>AT45</f>
        <v>10</v>
      </c>
      <c r="AU43" s="24"/>
      <c r="AV43" s="29">
        <f>AV45</f>
        <v>0.092</v>
      </c>
      <c r="AW43" s="21" t="s">
        <v>388</v>
      </c>
      <c r="AX43" s="21" t="s">
        <v>388</v>
      </c>
      <c r="AY43" s="21" t="s">
        <v>388</v>
      </c>
      <c r="AZ43" s="21" t="s">
        <v>388</v>
      </c>
      <c r="BA43" s="21">
        <f>BA45</f>
        <v>10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30">
        <f>M43-AV43</f>
        <v>0.005422140000000006</v>
      </c>
      <c r="BZ43" s="24">
        <f>(AO43*100/M43)-100</f>
        <v>-5.565613730102839</v>
      </c>
      <c r="CA43" s="47" t="s">
        <v>387</v>
      </c>
    </row>
    <row r="44" spans="1:79" ht="45.75" customHeight="1">
      <c r="A44" s="253" t="s">
        <v>419</v>
      </c>
      <c r="B44" s="259" t="s">
        <v>413</v>
      </c>
      <c r="C44" s="24"/>
      <c r="D44" s="24"/>
      <c r="E44" s="24"/>
      <c r="F44" s="233">
        <v>0.907</v>
      </c>
      <c r="G44" s="23" t="s">
        <v>388</v>
      </c>
      <c r="H44" s="239" t="s">
        <v>388</v>
      </c>
      <c r="I44" s="230" t="s">
        <v>388</v>
      </c>
      <c r="J44" s="239" t="s">
        <v>388</v>
      </c>
      <c r="K44" s="239">
        <v>1</v>
      </c>
      <c r="L44" s="24"/>
      <c r="M44" s="233" t="s">
        <v>388</v>
      </c>
      <c r="N44" s="23" t="s">
        <v>388</v>
      </c>
      <c r="O44" s="23" t="s">
        <v>388</v>
      </c>
      <c r="P44" s="23" t="s">
        <v>388</v>
      </c>
      <c r="Q44" s="23" t="s">
        <v>388</v>
      </c>
      <c r="R44" s="23" t="s">
        <v>388</v>
      </c>
      <c r="S44" s="24"/>
      <c r="T44" s="233" t="s">
        <v>388</v>
      </c>
      <c r="U44" s="23" t="s">
        <v>388</v>
      </c>
      <c r="V44" s="23" t="s">
        <v>388</v>
      </c>
      <c r="W44" s="23" t="s">
        <v>388</v>
      </c>
      <c r="X44" s="23" t="s">
        <v>388</v>
      </c>
      <c r="Y44" s="23" t="s">
        <v>388</v>
      </c>
      <c r="Z44" s="24"/>
      <c r="AA44" s="233" t="s">
        <v>388</v>
      </c>
      <c r="AB44" s="23" t="s">
        <v>388</v>
      </c>
      <c r="AC44" s="23" t="s">
        <v>388</v>
      </c>
      <c r="AD44" s="23" t="s">
        <v>388</v>
      </c>
      <c r="AE44" s="23" t="s">
        <v>388</v>
      </c>
      <c r="AF44" s="23" t="s">
        <v>388</v>
      </c>
      <c r="AG44" s="24"/>
      <c r="AH44" s="232">
        <f>726034.17/1000000</f>
        <v>0.72603417</v>
      </c>
      <c r="AI44" s="23" t="s">
        <v>388</v>
      </c>
      <c r="AJ44" s="23" t="s">
        <v>388</v>
      </c>
      <c r="AK44" s="23" t="s">
        <v>388</v>
      </c>
      <c r="AL44" s="23" t="s">
        <v>388</v>
      </c>
      <c r="AM44" s="23">
        <v>1</v>
      </c>
      <c r="AN44" s="24"/>
      <c r="AO44" s="28"/>
      <c r="AP44" s="23" t="s">
        <v>388</v>
      </c>
      <c r="AQ44" s="23" t="s">
        <v>388</v>
      </c>
      <c r="AR44" s="23" t="s">
        <v>388</v>
      </c>
      <c r="AS44" s="23" t="s">
        <v>388</v>
      </c>
      <c r="AT44" s="23" t="s">
        <v>388</v>
      </c>
      <c r="AU44" s="24"/>
      <c r="AV44" s="28"/>
      <c r="AW44" s="23" t="s">
        <v>388</v>
      </c>
      <c r="AX44" s="23" t="s">
        <v>388</v>
      </c>
      <c r="AY44" s="23" t="s">
        <v>388</v>
      </c>
      <c r="AZ44" s="23" t="s">
        <v>388</v>
      </c>
      <c r="BA44" s="23" t="s">
        <v>388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30"/>
      <c r="BZ44" s="24"/>
      <c r="CA44" s="47" t="s">
        <v>387</v>
      </c>
    </row>
    <row r="45" spans="1:79" ht="54.75" customHeight="1">
      <c r="A45" s="253" t="s">
        <v>364</v>
      </c>
      <c r="B45" s="259" t="s">
        <v>379</v>
      </c>
      <c r="C45" s="24"/>
      <c r="D45" s="24"/>
      <c r="E45" s="24"/>
      <c r="F45" s="233">
        <v>0.097</v>
      </c>
      <c r="G45" s="23" t="s">
        <v>388</v>
      </c>
      <c r="H45" s="239" t="s">
        <v>388</v>
      </c>
      <c r="I45" s="230" t="s">
        <v>388</v>
      </c>
      <c r="J45" s="239" t="s">
        <v>388</v>
      </c>
      <c r="K45" s="239">
        <v>10</v>
      </c>
      <c r="L45" s="24"/>
      <c r="M45" s="232">
        <f>97422.14/1000000</f>
        <v>0.09742214</v>
      </c>
      <c r="N45" s="23" t="s">
        <v>388</v>
      </c>
      <c r="O45" s="23" t="s">
        <v>388</v>
      </c>
      <c r="P45" s="23" t="s">
        <v>388</v>
      </c>
      <c r="Q45" s="23" t="s">
        <v>388</v>
      </c>
      <c r="R45" s="23">
        <v>10</v>
      </c>
      <c r="S45" s="24"/>
      <c r="T45" s="233" t="s">
        <v>388</v>
      </c>
      <c r="U45" s="23" t="s">
        <v>388</v>
      </c>
      <c r="V45" s="23" t="s">
        <v>388</v>
      </c>
      <c r="W45" s="23" t="s">
        <v>388</v>
      </c>
      <c r="X45" s="23" t="s">
        <v>388</v>
      </c>
      <c r="Y45" s="23" t="s">
        <v>388</v>
      </c>
      <c r="Z45" s="24"/>
      <c r="AA45" s="233" t="s">
        <v>388</v>
      </c>
      <c r="AB45" s="23" t="s">
        <v>388</v>
      </c>
      <c r="AC45" s="23" t="s">
        <v>388</v>
      </c>
      <c r="AD45" s="23" t="s">
        <v>388</v>
      </c>
      <c r="AE45" s="23" t="s">
        <v>388</v>
      </c>
      <c r="AF45" s="23" t="s">
        <v>388</v>
      </c>
      <c r="AG45" s="24"/>
      <c r="AH45" s="233" t="s">
        <v>388</v>
      </c>
      <c r="AI45" s="23" t="s">
        <v>388</v>
      </c>
      <c r="AJ45" s="23" t="s">
        <v>388</v>
      </c>
      <c r="AK45" s="23" t="s">
        <v>388</v>
      </c>
      <c r="AL45" s="23" t="s">
        <v>388</v>
      </c>
      <c r="AM45" s="23" t="s">
        <v>388</v>
      </c>
      <c r="AN45" s="24"/>
      <c r="AO45" s="28">
        <v>0.092</v>
      </c>
      <c r="AP45" s="23" t="s">
        <v>388</v>
      </c>
      <c r="AQ45" s="23" t="s">
        <v>388</v>
      </c>
      <c r="AR45" s="23" t="s">
        <v>388</v>
      </c>
      <c r="AS45" s="23" t="s">
        <v>388</v>
      </c>
      <c r="AT45" s="23">
        <v>10</v>
      </c>
      <c r="AU45" s="24"/>
      <c r="AV45" s="28">
        <v>0.092</v>
      </c>
      <c r="AW45" s="23" t="s">
        <v>388</v>
      </c>
      <c r="AX45" s="23" t="s">
        <v>388</v>
      </c>
      <c r="AY45" s="23" t="s">
        <v>388</v>
      </c>
      <c r="AZ45" s="23" t="s">
        <v>388</v>
      </c>
      <c r="BA45" s="23">
        <v>10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30">
        <f>M45-AV45</f>
        <v>0.005422140000000006</v>
      </c>
      <c r="BZ45" s="24">
        <f>(AO45*100/M45)-100</f>
        <v>-5.565613730102839</v>
      </c>
      <c r="CA45" s="47"/>
    </row>
    <row r="46" spans="1:79" ht="39" customHeight="1">
      <c r="A46" s="253" t="s">
        <v>420</v>
      </c>
      <c r="B46" s="261" t="s">
        <v>414</v>
      </c>
      <c r="C46" s="24"/>
      <c r="D46" s="24"/>
      <c r="E46" s="24"/>
      <c r="F46" s="232">
        <f>907475.14/1000000</f>
        <v>0.9074751400000001</v>
      </c>
      <c r="G46" s="23" t="s">
        <v>388</v>
      </c>
      <c r="H46" s="239" t="s">
        <v>388</v>
      </c>
      <c r="I46" s="230" t="s">
        <v>388</v>
      </c>
      <c r="J46" s="239" t="s">
        <v>388</v>
      </c>
      <c r="K46" s="239">
        <v>1</v>
      </c>
      <c r="L46" s="24"/>
      <c r="M46" s="233" t="s">
        <v>388</v>
      </c>
      <c r="N46" s="23" t="s">
        <v>388</v>
      </c>
      <c r="O46" s="23" t="s">
        <v>388</v>
      </c>
      <c r="P46" s="23" t="s">
        <v>388</v>
      </c>
      <c r="Q46" s="23" t="s">
        <v>388</v>
      </c>
      <c r="R46" s="23" t="s">
        <v>388</v>
      </c>
      <c r="S46" s="24"/>
      <c r="T46" s="232">
        <v>0.907</v>
      </c>
      <c r="U46" s="23" t="s">
        <v>388</v>
      </c>
      <c r="V46" s="23" t="s">
        <v>388</v>
      </c>
      <c r="W46" s="23" t="s">
        <v>388</v>
      </c>
      <c r="X46" s="23" t="s">
        <v>388</v>
      </c>
      <c r="Y46" s="23">
        <v>1</v>
      </c>
      <c r="Z46" s="24"/>
      <c r="AA46" s="233" t="s">
        <v>388</v>
      </c>
      <c r="AB46" s="23" t="s">
        <v>388</v>
      </c>
      <c r="AC46" s="23" t="s">
        <v>388</v>
      </c>
      <c r="AD46" s="23" t="s">
        <v>388</v>
      </c>
      <c r="AE46" s="23" t="s">
        <v>388</v>
      </c>
      <c r="AF46" s="23" t="s">
        <v>388</v>
      </c>
      <c r="AG46" s="24"/>
      <c r="AH46" s="232" t="s">
        <v>388</v>
      </c>
      <c r="AI46" s="23" t="s">
        <v>388</v>
      </c>
      <c r="AJ46" s="23" t="s">
        <v>388</v>
      </c>
      <c r="AK46" s="23" t="s">
        <v>388</v>
      </c>
      <c r="AL46" s="23" t="s">
        <v>388</v>
      </c>
      <c r="AM46" s="23" t="s">
        <v>388</v>
      </c>
      <c r="AN46" s="24"/>
      <c r="AO46" s="28"/>
      <c r="AP46" s="23" t="s">
        <v>388</v>
      </c>
      <c r="AQ46" s="23" t="s">
        <v>388</v>
      </c>
      <c r="AR46" s="23" t="s">
        <v>388</v>
      </c>
      <c r="AS46" s="23" t="s">
        <v>388</v>
      </c>
      <c r="AT46" s="23" t="s">
        <v>388</v>
      </c>
      <c r="AU46" s="24"/>
      <c r="AV46" s="28"/>
      <c r="AW46" s="23" t="s">
        <v>388</v>
      </c>
      <c r="AX46" s="23" t="s">
        <v>388</v>
      </c>
      <c r="AY46" s="23" t="s">
        <v>388</v>
      </c>
      <c r="AZ46" s="23" t="s">
        <v>388</v>
      </c>
      <c r="BA46" s="23" t="s">
        <v>388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30"/>
      <c r="BZ46" s="24"/>
      <c r="CA46" s="47"/>
    </row>
    <row r="47" spans="1:79" ht="38.25" customHeight="1">
      <c r="A47" s="253" t="s">
        <v>421</v>
      </c>
      <c r="B47" s="261" t="s">
        <v>415</v>
      </c>
      <c r="C47" s="24"/>
      <c r="D47" s="24"/>
      <c r="E47" s="24"/>
      <c r="F47" s="232">
        <f>907475.14/1000000</f>
        <v>0.9074751400000001</v>
      </c>
      <c r="G47" s="23" t="s">
        <v>388</v>
      </c>
      <c r="H47" s="239" t="s">
        <v>388</v>
      </c>
      <c r="I47" s="230" t="s">
        <v>388</v>
      </c>
      <c r="J47" s="239" t="s">
        <v>388</v>
      </c>
      <c r="K47" s="239">
        <v>1</v>
      </c>
      <c r="L47" s="24"/>
      <c r="M47" s="233" t="s">
        <v>388</v>
      </c>
      <c r="N47" s="23" t="s">
        <v>388</v>
      </c>
      <c r="O47" s="23" t="s">
        <v>388</v>
      </c>
      <c r="P47" s="23" t="s">
        <v>388</v>
      </c>
      <c r="Q47" s="23" t="s">
        <v>388</v>
      </c>
      <c r="R47" s="23" t="s">
        <v>388</v>
      </c>
      <c r="S47" s="24"/>
      <c r="T47" s="233" t="s">
        <v>388</v>
      </c>
      <c r="U47" s="23" t="s">
        <v>388</v>
      </c>
      <c r="V47" s="23" t="s">
        <v>388</v>
      </c>
      <c r="W47" s="23" t="s">
        <v>388</v>
      </c>
      <c r="X47" s="23" t="s">
        <v>388</v>
      </c>
      <c r="Y47" s="23" t="s">
        <v>388</v>
      </c>
      <c r="Z47" s="24"/>
      <c r="AA47" s="233" t="s">
        <v>388</v>
      </c>
      <c r="AB47" s="23" t="s">
        <v>388</v>
      </c>
      <c r="AC47" s="23" t="s">
        <v>388</v>
      </c>
      <c r="AD47" s="23" t="s">
        <v>388</v>
      </c>
      <c r="AE47" s="23" t="s">
        <v>388</v>
      </c>
      <c r="AF47" s="23" t="s">
        <v>388</v>
      </c>
      <c r="AG47" s="24"/>
      <c r="AH47" s="232">
        <f>907475.14/1000000</f>
        <v>0.9074751400000001</v>
      </c>
      <c r="AI47" s="23" t="s">
        <v>388</v>
      </c>
      <c r="AJ47" s="23" t="s">
        <v>388</v>
      </c>
      <c r="AK47" s="23" t="s">
        <v>388</v>
      </c>
      <c r="AL47" s="23" t="s">
        <v>388</v>
      </c>
      <c r="AM47" s="23">
        <v>1</v>
      </c>
      <c r="AN47" s="24"/>
      <c r="AO47" s="28"/>
      <c r="AP47" s="23" t="s">
        <v>388</v>
      </c>
      <c r="AQ47" s="23" t="s">
        <v>388</v>
      </c>
      <c r="AR47" s="23" t="s">
        <v>388</v>
      </c>
      <c r="AS47" s="23" t="s">
        <v>388</v>
      </c>
      <c r="AT47" s="23" t="s">
        <v>388</v>
      </c>
      <c r="AU47" s="24"/>
      <c r="AV47" s="28"/>
      <c r="AW47" s="23" t="s">
        <v>388</v>
      </c>
      <c r="AX47" s="23" t="s">
        <v>388</v>
      </c>
      <c r="AY47" s="23" t="s">
        <v>388</v>
      </c>
      <c r="AZ47" s="23" t="s">
        <v>388</v>
      </c>
      <c r="BA47" s="23" t="s">
        <v>388</v>
      </c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30"/>
      <c r="BZ47" s="24"/>
      <c r="CA47" s="47"/>
    </row>
    <row r="48" spans="1:79" ht="34.5" customHeight="1">
      <c r="A48" s="102" t="s">
        <v>4</v>
      </c>
      <c r="B48" s="103"/>
      <c r="C48" s="104"/>
      <c r="D48" s="27"/>
      <c r="E48" s="27"/>
      <c r="F48" s="233"/>
      <c r="G48" s="23"/>
      <c r="H48" s="224"/>
      <c r="I48" s="224"/>
      <c r="J48" s="224"/>
      <c r="K48" s="224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44"/>
    </row>
    <row r="50" spans="4:18" ht="34.5" customHeight="1">
      <c r="D50" s="105" t="s">
        <v>393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</sheetData>
  <sheetProtection/>
  <mergeCells count="42">
    <mergeCell ref="D50:R50"/>
    <mergeCell ref="BY2:CA2"/>
    <mergeCell ref="A3:AM3"/>
    <mergeCell ref="O4:P4"/>
    <mergeCell ref="Q4:R4"/>
    <mergeCell ref="N6:Z6"/>
    <mergeCell ref="N7:Z7"/>
    <mergeCell ref="Q11:AB11"/>
    <mergeCell ref="Q12:AB12"/>
    <mergeCell ref="A14:A18"/>
    <mergeCell ref="AN14:BV14"/>
    <mergeCell ref="BW14:BZ16"/>
    <mergeCell ref="BB16:BH16"/>
    <mergeCell ref="BI16:BO16"/>
    <mergeCell ref="BP16:BV16"/>
    <mergeCell ref="F17:K17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BY17:BZ17"/>
    <mergeCell ref="A48:C48"/>
    <mergeCell ref="AO17:AT17"/>
    <mergeCell ref="AV17:BA17"/>
    <mergeCell ref="BC17:BH17"/>
    <mergeCell ref="BJ17:BO17"/>
    <mergeCell ref="B14:B18"/>
    <mergeCell ref="C14:C18"/>
    <mergeCell ref="D14:D18"/>
    <mergeCell ref="E14:AM14"/>
    <mergeCell ref="BQ17:BV17"/>
    <mergeCell ref="BW17:BX17"/>
    <mergeCell ref="M17:R17"/>
    <mergeCell ref="T17:Y17"/>
    <mergeCell ref="AA17:AF17"/>
    <mergeCell ref="AH17:AM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8">
      <selection activeCell="A19" sqref="A19:B46"/>
    </sheetView>
  </sheetViews>
  <sheetFormatPr defaultColWidth="9.00390625" defaultRowHeight="12.75"/>
  <cols>
    <col min="1" max="1" width="5.25390625" style="12" customWidth="1"/>
    <col min="2" max="2" width="19.25390625" style="12" customWidth="1"/>
    <col min="3" max="3" width="6.125" style="12" customWidth="1"/>
    <col min="4" max="4" width="5.625" style="12" customWidth="1"/>
    <col min="5" max="5" width="3.875" style="12" customWidth="1"/>
    <col min="6" max="6" width="3.375" style="12" customWidth="1"/>
    <col min="7" max="7" width="3.75390625" style="12" customWidth="1"/>
    <col min="8" max="8" width="3.375" style="12" customWidth="1"/>
    <col min="9" max="9" width="4.75390625" style="12" customWidth="1"/>
    <col min="10" max="10" width="3.125" style="12" customWidth="1"/>
    <col min="11" max="11" width="3.00390625" style="12" customWidth="1"/>
    <col min="12" max="12" width="2.75390625" style="12" customWidth="1"/>
    <col min="13" max="13" width="2.625" style="12" customWidth="1"/>
    <col min="14" max="14" width="4.75390625" style="12" customWidth="1"/>
    <col min="15" max="15" width="2.375" style="12" customWidth="1"/>
    <col min="16" max="16" width="2.875" style="12" customWidth="1"/>
    <col min="17" max="17" width="2.625" style="12" customWidth="1"/>
    <col min="18" max="18" width="2.125" style="12" customWidth="1"/>
    <col min="19" max="19" width="3.375" style="12" customWidth="1"/>
    <col min="20" max="20" width="3.25390625" style="12" customWidth="1"/>
    <col min="21" max="21" width="3.75390625" style="12" customWidth="1"/>
    <col min="22" max="22" width="3.375" style="12" customWidth="1"/>
    <col min="23" max="23" width="3.75390625" style="12" customWidth="1"/>
    <col min="24" max="24" width="3.375" style="12" customWidth="1"/>
    <col min="25" max="25" width="3.25390625" style="12" customWidth="1"/>
    <col min="26" max="26" width="3.75390625" style="12" customWidth="1"/>
    <col min="27" max="27" width="4.75390625" style="12" customWidth="1"/>
    <col min="28" max="28" width="3.75390625" style="12" customWidth="1"/>
    <col min="29" max="29" width="3.625" style="12" customWidth="1"/>
    <col min="30" max="30" width="3.75390625" style="12" customWidth="1"/>
    <col min="31" max="31" width="3.625" style="12" customWidth="1"/>
    <col min="32" max="34" width="4.75390625" style="12" customWidth="1"/>
    <col min="35" max="16384" width="9.125" style="12" customWidth="1"/>
  </cols>
  <sheetData>
    <row r="1" spans="1:34" ht="10.5">
      <c r="A1" s="12">
        <v>7</v>
      </c>
      <c r="AH1" s="13" t="s">
        <v>347</v>
      </c>
    </row>
    <row r="2" spans="30:34" ht="24" customHeight="1">
      <c r="AD2" s="92" t="s">
        <v>5</v>
      </c>
      <c r="AE2" s="92"/>
      <c r="AF2" s="92"/>
      <c r="AG2" s="92"/>
      <c r="AH2" s="92"/>
    </row>
    <row r="3" spans="1:34" ht="25.5" customHeight="1">
      <c r="A3" s="156" t="s">
        <v>348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0:17" ht="10.5">
      <c r="J4" s="13" t="s">
        <v>28</v>
      </c>
      <c r="K4" s="94" t="s">
        <v>362</v>
      </c>
      <c r="L4" s="94"/>
      <c r="M4" s="93" t="s">
        <v>45</v>
      </c>
      <c r="N4" s="93"/>
      <c r="O4" s="94" t="s">
        <v>397</v>
      </c>
      <c r="P4" s="94"/>
      <c r="Q4" s="12" t="s">
        <v>30</v>
      </c>
    </row>
    <row r="5" ht="11.25" customHeight="1"/>
    <row r="6" spans="10:24" ht="10.5">
      <c r="J6" s="17" t="s">
        <v>6</v>
      </c>
      <c r="K6" s="95" t="s">
        <v>384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11:28" ht="10.5" customHeight="1">
      <c r="K7" s="96" t="s">
        <v>7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AA7" s="15"/>
      <c r="AB7" s="15"/>
    </row>
    <row r="8" ht="11.25" customHeight="1"/>
    <row r="9" spans="14:17" ht="10.5">
      <c r="N9" s="13" t="s">
        <v>8</v>
      </c>
      <c r="O9" s="94" t="s">
        <v>397</v>
      </c>
      <c r="P9" s="94"/>
      <c r="Q9" s="12" t="s">
        <v>9</v>
      </c>
    </row>
    <row r="10" ht="11.25" customHeight="1"/>
    <row r="11" spans="12:30" ht="12.75" customHeight="1">
      <c r="L11" s="13" t="s">
        <v>10</v>
      </c>
      <c r="M11" s="155" t="s">
        <v>382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3:26" ht="10.5">
      <c r="M12" s="143" t="s">
        <v>11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8:14" ht="11.25" customHeight="1">
      <c r="H13" s="15"/>
      <c r="I13" s="15"/>
      <c r="J13" s="15"/>
      <c r="K13" s="15"/>
      <c r="L13" s="15"/>
      <c r="M13" s="15"/>
      <c r="N13" s="15"/>
    </row>
    <row r="14" spans="1:34" ht="15" customHeight="1">
      <c r="A14" s="150" t="s">
        <v>12</v>
      </c>
      <c r="B14" s="150" t="s">
        <v>13</v>
      </c>
      <c r="C14" s="150" t="s">
        <v>14</v>
      </c>
      <c r="D14" s="150" t="s">
        <v>349</v>
      </c>
      <c r="E14" s="152" t="s">
        <v>350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4"/>
    </row>
    <row r="15" spans="1:34" ht="15" customHeight="1">
      <c r="A15" s="151"/>
      <c r="B15" s="151"/>
      <c r="C15" s="151"/>
      <c r="D15" s="151"/>
      <c r="E15" s="147" t="s">
        <v>0</v>
      </c>
      <c r="F15" s="148"/>
      <c r="G15" s="148"/>
      <c r="H15" s="148"/>
      <c r="I15" s="149"/>
      <c r="J15" s="147" t="s">
        <v>1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9"/>
    </row>
    <row r="16" spans="1:34" ht="15" customHeight="1">
      <c r="A16" s="151"/>
      <c r="B16" s="151"/>
      <c r="C16" s="151"/>
      <c r="D16" s="151"/>
      <c r="E16" s="147" t="s">
        <v>18</v>
      </c>
      <c r="F16" s="148"/>
      <c r="G16" s="148"/>
      <c r="H16" s="148"/>
      <c r="I16" s="149"/>
      <c r="J16" s="147" t="s">
        <v>18</v>
      </c>
      <c r="K16" s="148"/>
      <c r="L16" s="148"/>
      <c r="M16" s="148"/>
      <c r="N16" s="149"/>
      <c r="O16" s="147" t="s">
        <v>19</v>
      </c>
      <c r="P16" s="148"/>
      <c r="Q16" s="148"/>
      <c r="R16" s="148"/>
      <c r="S16" s="149"/>
      <c r="T16" s="147" t="s">
        <v>20</v>
      </c>
      <c r="U16" s="148"/>
      <c r="V16" s="148"/>
      <c r="W16" s="148"/>
      <c r="X16" s="149"/>
      <c r="Y16" s="147" t="s">
        <v>21</v>
      </c>
      <c r="Z16" s="148"/>
      <c r="AA16" s="148"/>
      <c r="AB16" s="148"/>
      <c r="AC16" s="149"/>
      <c r="AD16" s="147" t="s">
        <v>22</v>
      </c>
      <c r="AE16" s="148"/>
      <c r="AF16" s="148"/>
      <c r="AG16" s="148"/>
      <c r="AH16" s="149"/>
    </row>
    <row r="17" spans="1:34" ht="181.5" customHeight="1">
      <c r="A17" s="151"/>
      <c r="B17" s="151"/>
      <c r="C17" s="151"/>
      <c r="D17" s="151"/>
      <c r="E17" s="19" t="s">
        <v>277</v>
      </c>
      <c r="F17" s="19" t="s">
        <v>278</v>
      </c>
      <c r="G17" s="19" t="s">
        <v>279</v>
      </c>
      <c r="H17" s="19" t="s">
        <v>136</v>
      </c>
      <c r="I17" s="46" t="s">
        <v>280</v>
      </c>
      <c r="J17" s="19" t="s">
        <v>277</v>
      </c>
      <c r="K17" s="19" t="s">
        <v>278</v>
      </c>
      <c r="L17" s="19" t="s">
        <v>279</v>
      </c>
      <c r="M17" s="19" t="s">
        <v>136</v>
      </c>
      <c r="N17" s="19" t="s">
        <v>280</v>
      </c>
      <c r="O17" s="19" t="s">
        <v>277</v>
      </c>
      <c r="P17" s="19" t="s">
        <v>278</v>
      </c>
      <c r="Q17" s="19" t="s">
        <v>279</v>
      </c>
      <c r="R17" s="19" t="s">
        <v>136</v>
      </c>
      <c r="S17" s="19" t="s">
        <v>280</v>
      </c>
      <c r="T17" s="19" t="s">
        <v>277</v>
      </c>
      <c r="U17" s="19" t="s">
        <v>278</v>
      </c>
      <c r="V17" s="19" t="s">
        <v>279</v>
      </c>
      <c r="W17" s="19" t="s">
        <v>136</v>
      </c>
      <c r="X17" s="19" t="s">
        <v>280</v>
      </c>
      <c r="Y17" s="19" t="s">
        <v>277</v>
      </c>
      <c r="Z17" s="19" t="s">
        <v>278</v>
      </c>
      <c r="AA17" s="19" t="s">
        <v>279</v>
      </c>
      <c r="AB17" s="19" t="s">
        <v>136</v>
      </c>
      <c r="AC17" s="19" t="s">
        <v>280</v>
      </c>
      <c r="AD17" s="19" t="s">
        <v>277</v>
      </c>
      <c r="AE17" s="19" t="s">
        <v>278</v>
      </c>
      <c r="AF17" s="19" t="s">
        <v>279</v>
      </c>
      <c r="AG17" s="19" t="s">
        <v>136</v>
      </c>
      <c r="AH17" s="19" t="s">
        <v>280</v>
      </c>
    </row>
    <row r="18" spans="1:34" ht="10.5">
      <c r="A18" s="24">
        <v>1</v>
      </c>
      <c r="B18" s="24">
        <v>2</v>
      </c>
      <c r="C18" s="24">
        <v>3</v>
      </c>
      <c r="D18" s="24">
        <v>4</v>
      </c>
      <c r="E18" s="24" t="s">
        <v>101</v>
      </c>
      <c r="F18" s="24" t="s">
        <v>105</v>
      </c>
      <c r="G18" s="24" t="s">
        <v>106</v>
      </c>
      <c r="H18" s="24" t="s">
        <v>107</v>
      </c>
      <c r="I18" s="24" t="s">
        <v>108</v>
      </c>
      <c r="J18" s="24" t="s">
        <v>111</v>
      </c>
      <c r="K18" s="24" t="s">
        <v>115</v>
      </c>
      <c r="L18" s="24" t="s">
        <v>116</v>
      </c>
      <c r="M18" s="24" t="s">
        <v>117</v>
      </c>
      <c r="N18" s="24" t="s">
        <v>118</v>
      </c>
      <c r="O18" s="24" t="s">
        <v>121</v>
      </c>
      <c r="P18" s="24" t="s">
        <v>122</v>
      </c>
      <c r="Q18" s="24" t="s">
        <v>123</v>
      </c>
      <c r="R18" s="24" t="s">
        <v>124</v>
      </c>
      <c r="S18" s="24" t="s">
        <v>125</v>
      </c>
      <c r="T18" s="24" t="s">
        <v>237</v>
      </c>
      <c r="U18" s="24" t="s">
        <v>239</v>
      </c>
      <c r="V18" s="24" t="s">
        <v>241</v>
      </c>
      <c r="W18" s="24" t="s">
        <v>242</v>
      </c>
      <c r="X18" s="24" t="s">
        <v>351</v>
      </c>
      <c r="Y18" s="24" t="s">
        <v>245</v>
      </c>
      <c r="Z18" s="24" t="s">
        <v>247</v>
      </c>
      <c r="AA18" s="24" t="s">
        <v>251</v>
      </c>
      <c r="AB18" s="24" t="s">
        <v>255</v>
      </c>
      <c r="AC18" s="24" t="s">
        <v>352</v>
      </c>
      <c r="AD18" s="24" t="s">
        <v>257</v>
      </c>
      <c r="AE18" s="24" t="s">
        <v>258</v>
      </c>
      <c r="AF18" s="24" t="s">
        <v>259</v>
      </c>
      <c r="AG18" s="24" t="s">
        <v>260</v>
      </c>
      <c r="AH18" s="24" t="s">
        <v>261</v>
      </c>
    </row>
    <row r="19" spans="1:34" ht="24" customHeight="1">
      <c r="A19" s="252" t="s">
        <v>355</v>
      </c>
      <c r="B19" s="257" t="s">
        <v>4</v>
      </c>
      <c r="C19" s="24"/>
      <c r="D19" s="24"/>
      <c r="E19" s="24"/>
      <c r="F19" s="24"/>
      <c r="G19" s="24"/>
      <c r="H19" s="24"/>
      <c r="I19" s="21">
        <f>I21+I25</f>
        <v>431</v>
      </c>
      <c r="J19" s="24"/>
      <c r="K19" s="24"/>
      <c r="L19" s="24"/>
      <c r="M19" s="24"/>
      <c r="N19" s="21">
        <f>N21+N25</f>
        <v>114</v>
      </c>
      <c r="O19" s="24"/>
      <c r="P19" s="24"/>
      <c r="Q19" s="24"/>
      <c r="R19" s="24"/>
      <c r="S19" s="21">
        <f>S21+S25</f>
        <v>114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ht="19.5">
      <c r="A20" s="252" t="s">
        <v>356</v>
      </c>
      <c r="B20" s="257" t="s">
        <v>365</v>
      </c>
      <c r="C20" s="24"/>
      <c r="D20" s="24"/>
      <c r="E20" s="24"/>
      <c r="F20" s="24"/>
      <c r="G20" s="24"/>
      <c r="H20" s="24"/>
      <c r="I20" s="21" t="s">
        <v>388</v>
      </c>
      <c r="J20" s="24"/>
      <c r="K20" s="24"/>
      <c r="L20" s="24"/>
      <c r="M20" s="24"/>
      <c r="N20" s="21" t="s">
        <v>388</v>
      </c>
      <c r="O20" s="24"/>
      <c r="P20" s="24"/>
      <c r="Q20" s="24"/>
      <c r="R20" s="24"/>
      <c r="S20" s="21" t="s">
        <v>388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29.25">
      <c r="A21" s="252" t="s">
        <v>357</v>
      </c>
      <c r="B21" s="257" t="s">
        <v>366</v>
      </c>
      <c r="C21" s="24"/>
      <c r="D21" s="24"/>
      <c r="E21" s="24"/>
      <c r="F21" s="24"/>
      <c r="G21" s="24"/>
      <c r="H21" s="24"/>
      <c r="I21" s="21">
        <f>I27</f>
        <v>418</v>
      </c>
      <c r="J21" s="24"/>
      <c r="K21" s="24"/>
      <c r="L21" s="24"/>
      <c r="M21" s="24"/>
      <c r="N21" s="21">
        <f>N27</f>
        <v>104</v>
      </c>
      <c r="O21" s="24"/>
      <c r="P21" s="24"/>
      <c r="Q21" s="24"/>
      <c r="R21" s="24"/>
      <c r="S21" s="21">
        <f>S27</f>
        <v>104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48.75">
      <c r="A22" s="252" t="s">
        <v>358</v>
      </c>
      <c r="B22" s="257" t="s">
        <v>367</v>
      </c>
      <c r="C22" s="24"/>
      <c r="D22" s="24"/>
      <c r="E22" s="24"/>
      <c r="F22" s="24"/>
      <c r="G22" s="24"/>
      <c r="H22" s="24"/>
      <c r="I22" s="21" t="s">
        <v>388</v>
      </c>
      <c r="J22" s="24"/>
      <c r="K22" s="24"/>
      <c r="L22" s="24"/>
      <c r="M22" s="24"/>
      <c r="N22" s="21" t="s">
        <v>388</v>
      </c>
      <c r="O22" s="24"/>
      <c r="P22" s="24"/>
      <c r="Q22" s="24"/>
      <c r="R22" s="24"/>
      <c r="S22" s="21" t="s">
        <v>388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29.25">
      <c r="A23" s="252" t="s">
        <v>359</v>
      </c>
      <c r="B23" s="257" t="s">
        <v>368</v>
      </c>
      <c r="C23" s="24"/>
      <c r="D23" s="24"/>
      <c r="E23" s="24"/>
      <c r="F23" s="24"/>
      <c r="G23" s="24"/>
      <c r="H23" s="24"/>
      <c r="I23" s="21" t="s">
        <v>388</v>
      </c>
      <c r="J23" s="24"/>
      <c r="K23" s="24"/>
      <c r="L23" s="24"/>
      <c r="M23" s="24"/>
      <c r="N23" s="21" t="s">
        <v>388</v>
      </c>
      <c r="O23" s="24"/>
      <c r="P23" s="24"/>
      <c r="Q23" s="24"/>
      <c r="R23" s="24"/>
      <c r="S23" s="21" t="s">
        <v>388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29.25">
      <c r="A24" s="252" t="s">
        <v>360</v>
      </c>
      <c r="B24" s="257" t="s">
        <v>369</v>
      </c>
      <c r="C24" s="24"/>
      <c r="D24" s="24"/>
      <c r="E24" s="24"/>
      <c r="F24" s="24"/>
      <c r="G24" s="24"/>
      <c r="H24" s="24"/>
      <c r="I24" s="21" t="s">
        <v>388</v>
      </c>
      <c r="J24" s="24"/>
      <c r="K24" s="24"/>
      <c r="L24" s="24"/>
      <c r="M24" s="24"/>
      <c r="N24" s="21" t="s">
        <v>388</v>
      </c>
      <c r="O24" s="24"/>
      <c r="P24" s="24"/>
      <c r="Q24" s="24"/>
      <c r="R24" s="24"/>
      <c r="S24" s="21" t="s">
        <v>388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19.5">
      <c r="A25" s="252" t="s">
        <v>361</v>
      </c>
      <c r="B25" s="257" t="s">
        <v>370</v>
      </c>
      <c r="C25" s="24"/>
      <c r="D25" s="24"/>
      <c r="E25" s="24"/>
      <c r="F25" s="24"/>
      <c r="G25" s="24"/>
      <c r="H25" s="24"/>
      <c r="I25" s="21">
        <f>I42</f>
        <v>13</v>
      </c>
      <c r="J25" s="24"/>
      <c r="K25" s="24"/>
      <c r="L25" s="24"/>
      <c r="M25" s="24"/>
      <c r="N25" s="21">
        <f>N42</f>
        <v>10</v>
      </c>
      <c r="O25" s="24"/>
      <c r="P25" s="24"/>
      <c r="Q25" s="24"/>
      <c r="R25" s="24"/>
      <c r="S25" s="21">
        <f>S42</f>
        <v>10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10.5">
      <c r="A26" s="252" t="s">
        <v>362</v>
      </c>
      <c r="B26" s="257" t="s">
        <v>371</v>
      </c>
      <c r="C26" s="24"/>
      <c r="D26" s="24"/>
      <c r="E26" s="24"/>
      <c r="F26" s="24"/>
      <c r="G26" s="24"/>
      <c r="H26" s="24"/>
      <c r="I26" s="231" t="s">
        <v>388</v>
      </c>
      <c r="J26" s="24"/>
      <c r="K26" s="24"/>
      <c r="L26" s="24"/>
      <c r="M26" s="24"/>
      <c r="N26" s="231" t="s">
        <v>388</v>
      </c>
      <c r="O26" s="24"/>
      <c r="P26" s="24"/>
      <c r="Q26" s="24"/>
      <c r="R26" s="24"/>
      <c r="S26" s="231" t="s">
        <v>388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29.25">
      <c r="A27" s="252" t="s">
        <v>78</v>
      </c>
      <c r="B27" s="258" t="s">
        <v>372</v>
      </c>
      <c r="C27" s="24"/>
      <c r="D27" s="24"/>
      <c r="E27" s="24"/>
      <c r="F27" s="24"/>
      <c r="G27" s="24"/>
      <c r="H27" s="24"/>
      <c r="I27" s="21">
        <f>I34</f>
        <v>418</v>
      </c>
      <c r="J27" s="24"/>
      <c r="K27" s="24"/>
      <c r="L27" s="24"/>
      <c r="M27" s="24"/>
      <c r="N27" s="21">
        <f>N34</f>
        <v>104</v>
      </c>
      <c r="O27" s="24"/>
      <c r="P27" s="24"/>
      <c r="Q27" s="24"/>
      <c r="R27" s="24"/>
      <c r="S27" s="21">
        <f>S34</f>
        <v>104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39">
      <c r="A28" s="252" t="s">
        <v>189</v>
      </c>
      <c r="B28" s="257" t="s">
        <v>373</v>
      </c>
      <c r="C28" s="24"/>
      <c r="D28" s="24"/>
      <c r="E28" s="24"/>
      <c r="F28" s="24"/>
      <c r="G28" s="24"/>
      <c r="H28" s="24"/>
      <c r="I28" s="21" t="str">
        <f>I29</f>
        <v>нд</v>
      </c>
      <c r="J28" s="24"/>
      <c r="K28" s="24"/>
      <c r="L28" s="24"/>
      <c r="M28" s="24"/>
      <c r="N28" s="21" t="str">
        <f>N29</f>
        <v>нд</v>
      </c>
      <c r="O28" s="24"/>
      <c r="P28" s="24"/>
      <c r="Q28" s="24"/>
      <c r="R28" s="24"/>
      <c r="S28" s="21" t="str">
        <f>S29</f>
        <v>нд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29.25">
      <c r="A29" s="252" t="s">
        <v>363</v>
      </c>
      <c r="B29" s="257" t="s">
        <v>374</v>
      </c>
      <c r="C29" s="24"/>
      <c r="D29" s="24"/>
      <c r="E29" s="24"/>
      <c r="F29" s="24"/>
      <c r="G29" s="24"/>
      <c r="H29" s="24"/>
      <c r="I29" s="21" t="s">
        <v>388</v>
      </c>
      <c r="J29" s="24"/>
      <c r="K29" s="24"/>
      <c r="L29" s="24"/>
      <c r="M29" s="24"/>
      <c r="N29" s="21" t="s">
        <v>388</v>
      </c>
      <c r="O29" s="24"/>
      <c r="P29" s="24"/>
      <c r="Q29" s="24"/>
      <c r="R29" s="24"/>
      <c r="S29" s="21" t="s">
        <v>388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6.5">
      <c r="A30" s="253" t="s">
        <v>416</v>
      </c>
      <c r="B30" s="259" t="s">
        <v>398</v>
      </c>
      <c r="C30" s="24"/>
      <c r="D30" s="24"/>
      <c r="E30" s="24"/>
      <c r="F30" s="24"/>
      <c r="G30" s="24"/>
      <c r="H30" s="24"/>
      <c r="I30" s="23" t="s">
        <v>388</v>
      </c>
      <c r="J30" s="24"/>
      <c r="K30" s="24"/>
      <c r="L30" s="24"/>
      <c r="M30" s="24"/>
      <c r="N30" s="23" t="s">
        <v>388</v>
      </c>
      <c r="O30" s="24"/>
      <c r="P30" s="24"/>
      <c r="Q30" s="24"/>
      <c r="R30" s="24"/>
      <c r="S30" s="23" t="s">
        <v>388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6.5">
      <c r="A31" s="253" t="s">
        <v>417</v>
      </c>
      <c r="B31" s="259" t="s">
        <v>399</v>
      </c>
      <c r="C31" s="24"/>
      <c r="D31" s="24"/>
      <c r="E31" s="24"/>
      <c r="F31" s="24"/>
      <c r="G31" s="24"/>
      <c r="H31" s="24"/>
      <c r="I31" s="23" t="s">
        <v>388</v>
      </c>
      <c r="J31" s="24"/>
      <c r="K31" s="24"/>
      <c r="L31" s="24"/>
      <c r="M31" s="24"/>
      <c r="N31" s="23" t="s">
        <v>388</v>
      </c>
      <c r="O31" s="24"/>
      <c r="P31" s="24"/>
      <c r="Q31" s="24"/>
      <c r="R31" s="24"/>
      <c r="S31" s="23" t="s">
        <v>388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6.5">
      <c r="A32" s="253" t="s">
        <v>400</v>
      </c>
      <c r="B32" s="259" t="s">
        <v>401</v>
      </c>
      <c r="C32" s="24"/>
      <c r="D32" s="24"/>
      <c r="E32" s="24"/>
      <c r="F32" s="24"/>
      <c r="G32" s="24"/>
      <c r="H32" s="24"/>
      <c r="I32" s="23" t="s">
        <v>388</v>
      </c>
      <c r="J32" s="24"/>
      <c r="K32" s="24"/>
      <c r="L32" s="24"/>
      <c r="M32" s="24"/>
      <c r="N32" s="23" t="s">
        <v>388</v>
      </c>
      <c r="O32" s="24"/>
      <c r="P32" s="24"/>
      <c r="Q32" s="24"/>
      <c r="R32" s="24"/>
      <c r="S32" s="23" t="s">
        <v>388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16.5">
      <c r="A33" s="253" t="s">
        <v>402</v>
      </c>
      <c r="B33" s="259" t="s">
        <v>403</v>
      </c>
      <c r="C33" s="24"/>
      <c r="D33" s="24"/>
      <c r="E33" s="24"/>
      <c r="F33" s="24"/>
      <c r="G33" s="24"/>
      <c r="H33" s="24"/>
      <c r="I33" s="23" t="s">
        <v>388</v>
      </c>
      <c r="J33" s="24"/>
      <c r="K33" s="24"/>
      <c r="L33" s="24"/>
      <c r="M33" s="24"/>
      <c r="N33" s="23" t="s">
        <v>388</v>
      </c>
      <c r="O33" s="24"/>
      <c r="P33" s="24"/>
      <c r="Q33" s="24"/>
      <c r="R33" s="24"/>
      <c r="S33" s="23" t="s">
        <v>388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29.25">
      <c r="A34" s="252" t="s">
        <v>191</v>
      </c>
      <c r="B34" s="257" t="s">
        <v>375</v>
      </c>
      <c r="C34" s="24"/>
      <c r="D34" s="24"/>
      <c r="E34" s="24"/>
      <c r="F34" s="24"/>
      <c r="G34" s="24"/>
      <c r="H34" s="24"/>
      <c r="I34" s="21">
        <f>I35</f>
        <v>418</v>
      </c>
      <c r="J34" s="24"/>
      <c r="K34" s="24"/>
      <c r="L34" s="24"/>
      <c r="M34" s="24"/>
      <c r="N34" s="21">
        <f>N35</f>
        <v>104</v>
      </c>
      <c r="O34" s="24"/>
      <c r="P34" s="24"/>
      <c r="Q34" s="24"/>
      <c r="R34" s="24"/>
      <c r="S34" s="21">
        <f>S35</f>
        <v>104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ht="24.75">
      <c r="A35" s="253" t="s">
        <v>193</v>
      </c>
      <c r="B35" s="260" t="s">
        <v>376</v>
      </c>
      <c r="C35" s="24"/>
      <c r="D35" s="24"/>
      <c r="E35" s="24"/>
      <c r="F35" s="24"/>
      <c r="G35" s="24"/>
      <c r="H35" s="24"/>
      <c r="I35" s="23">
        <v>418</v>
      </c>
      <c r="J35" s="24"/>
      <c r="K35" s="24"/>
      <c r="L35" s="24"/>
      <c r="M35" s="24"/>
      <c r="N35" s="23">
        <v>104</v>
      </c>
      <c r="O35" s="24"/>
      <c r="P35" s="24"/>
      <c r="Q35" s="24"/>
      <c r="R35" s="24"/>
      <c r="S35" s="23">
        <v>104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ht="29.25">
      <c r="A36" s="252" t="s">
        <v>80</v>
      </c>
      <c r="B36" s="258" t="s">
        <v>377</v>
      </c>
      <c r="C36" s="24"/>
      <c r="D36" s="24"/>
      <c r="E36" s="24"/>
      <c r="F36" s="24"/>
      <c r="G36" s="24"/>
      <c r="H36" s="24"/>
      <c r="I36" s="21" t="s">
        <v>388</v>
      </c>
      <c r="J36" s="24"/>
      <c r="K36" s="24"/>
      <c r="L36" s="24"/>
      <c r="M36" s="24"/>
      <c r="N36" s="21" t="s">
        <v>388</v>
      </c>
      <c r="O36" s="24"/>
      <c r="P36" s="24"/>
      <c r="Q36" s="24"/>
      <c r="R36" s="24"/>
      <c r="S36" s="21" t="s">
        <v>388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ht="41.25">
      <c r="A37" s="253" t="s">
        <v>418</v>
      </c>
      <c r="B37" s="259" t="s">
        <v>404</v>
      </c>
      <c r="C37" s="24"/>
      <c r="D37" s="24"/>
      <c r="E37" s="24"/>
      <c r="F37" s="24"/>
      <c r="G37" s="24"/>
      <c r="H37" s="24"/>
      <c r="I37" s="23" t="s">
        <v>388</v>
      </c>
      <c r="J37" s="24"/>
      <c r="K37" s="24"/>
      <c r="L37" s="24"/>
      <c r="M37" s="24"/>
      <c r="N37" s="23" t="s">
        <v>388</v>
      </c>
      <c r="O37" s="24"/>
      <c r="P37" s="24"/>
      <c r="Q37" s="24"/>
      <c r="R37" s="24"/>
      <c r="S37" s="23" t="s">
        <v>388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61.5" customHeight="1">
      <c r="A38" s="253" t="s">
        <v>405</v>
      </c>
      <c r="B38" s="259" t="s">
        <v>406</v>
      </c>
      <c r="C38" s="24"/>
      <c r="D38" s="24"/>
      <c r="E38" s="24"/>
      <c r="F38" s="24"/>
      <c r="G38" s="24"/>
      <c r="H38" s="24"/>
      <c r="I38" s="23" t="s">
        <v>388</v>
      </c>
      <c r="J38" s="24"/>
      <c r="K38" s="24"/>
      <c r="L38" s="24"/>
      <c r="M38" s="24"/>
      <c r="N38" s="23" t="s">
        <v>388</v>
      </c>
      <c r="O38" s="24"/>
      <c r="P38" s="24"/>
      <c r="Q38" s="24"/>
      <c r="R38" s="24"/>
      <c r="S38" s="23" t="s">
        <v>388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29.25" customHeight="1">
      <c r="A39" s="253" t="s">
        <v>407</v>
      </c>
      <c r="B39" s="259" t="s">
        <v>408</v>
      </c>
      <c r="C39" s="24"/>
      <c r="D39" s="24"/>
      <c r="E39" s="24"/>
      <c r="F39" s="24"/>
      <c r="G39" s="24"/>
      <c r="H39" s="24"/>
      <c r="I39" s="23" t="s">
        <v>388</v>
      </c>
      <c r="J39" s="24"/>
      <c r="K39" s="24"/>
      <c r="L39" s="24"/>
      <c r="M39" s="24"/>
      <c r="N39" s="23" t="s">
        <v>388</v>
      </c>
      <c r="O39" s="24"/>
      <c r="P39" s="24"/>
      <c r="Q39" s="24"/>
      <c r="R39" s="24"/>
      <c r="S39" s="23" t="s">
        <v>388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ht="16.5">
      <c r="A40" s="253" t="s">
        <v>409</v>
      </c>
      <c r="B40" s="260" t="s">
        <v>410</v>
      </c>
      <c r="C40" s="24"/>
      <c r="D40" s="24"/>
      <c r="E40" s="24"/>
      <c r="F40" s="24"/>
      <c r="G40" s="24"/>
      <c r="H40" s="24"/>
      <c r="I40" s="23" t="s">
        <v>388</v>
      </c>
      <c r="J40" s="24"/>
      <c r="K40" s="24"/>
      <c r="L40" s="24"/>
      <c r="M40" s="24"/>
      <c r="N40" s="23" t="s">
        <v>388</v>
      </c>
      <c r="O40" s="24"/>
      <c r="P40" s="24"/>
      <c r="Q40" s="24"/>
      <c r="R40" s="24"/>
      <c r="S40" s="23" t="s">
        <v>388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ht="16.5">
      <c r="A41" s="253" t="s">
        <v>411</v>
      </c>
      <c r="B41" s="260" t="s">
        <v>412</v>
      </c>
      <c r="C41" s="24"/>
      <c r="D41" s="24"/>
      <c r="E41" s="24"/>
      <c r="F41" s="24"/>
      <c r="G41" s="24"/>
      <c r="H41" s="24"/>
      <c r="I41" s="23" t="s">
        <v>388</v>
      </c>
      <c r="J41" s="24"/>
      <c r="K41" s="24"/>
      <c r="L41" s="24"/>
      <c r="M41" s="24"/>
      <c r="N41" s="23" t="s">
        <v>388</v>
      </c>
      <c r="O41" s="24"/>
      <c r="P41" s="24"/>
      <c r="Q41" s="24"/>
      <c r="R41" s="24"/>
      <c r="S41" s="23" t="s">
        <v>388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ht="19.5">
      <c r="A42" s="252" t="s">
        <v>81</v>
      </c>
      <c r="B42" s="258" t="s">
        <v>378</v>
      </c>
      <c r="C42" s="24"/>
      <c r="D42" s="24"/>
      <c r="E42" s="24"/>
      <c r="F42" s="24"/>
      <c r="G42" s="24"/>
      <c r="H42" s="24"/>
      <c r="I42" s="21">
        <f>I43+I44+I45+I46</f>
        <v>13</v>
      </c>
      <c r="J42" s="24"/>
      <c r="K42" s="24"/>
      <c r="L42" s="24"/>
      <c r="M42" s="24"/>
      <c r="N42" s="21">
        <f>N44</f>
        <v>10</v>
      </c>
      <c r="O42" s="24"/>
      <c r="P42" s="24"/>
      <c r="Q42" s="24"/>
      <c r="R42" s="24"/>
      <c r="S42" s="21">
        <f>S44</f>
        <v>10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ht="24.75">
      <c r="A43" s="253" t="s">
        <v>419</v>
      </c>
      <c r="B43" s="259" t="s">
        <v>413</v>
      </c>
      <c r="C43" s="24"/>
      <c r="D43" s="24"/>
      <c r="E43" s="24"/>
      <c r="F43" s="24"/>
      <c r="G43" s="24"/>
      <c r="H43" s="24"/>
      <c r="I43" s="23">
        <v>1</v>
      </c>
      <c r="J43" s="24"/>
      <c r="K43" s="24"/>
      <c r="L43" s="24"/>
      <c r="M43" s="24"/>
      <c r="N43" s="23" t="s">
        <v>388</v>
      </c>
      <c r="O43" s="24"/>
      <c r="P43" s="24"/>
      <c r="Q43" s="24"/>
      <c r="R43" s="24"/>
      <c r="S43" s="23" t="s">
        <v>388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33">
      <c r="A44" s="253" t="s">
        <v>364</v>
      </c>
      <c r="B44" s="259" t="s">
        <v>379</v>
      </c>
      <c r="C44" s="24"/>
      <c r="D44" s="24"/>
      <c r="E44" s="24"/>
      <c r="F44" s="24"/>
      <c r="G44" s="24"/>
      <c r="H44" s="24"/>
      <c r="I44" s="23">
        <v>10</v>
      </c>
      <c r="J44" s="24"/>
      <c r="K44" s="24"/>
      <c r="L44" s="24"/>
      <c r="M44" s="24"/>
      <c r="N44" s="23">
        <v>10</v>
      </c>
      <c r="O44" s="24"/>
      <c r="P44" s="24"/>
      <c r="Q44" s="24"/>
      <c r="R44" s="24"/>
      <c r="S44" s="23">
        <v>10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24.75">
      <c r="A45" s="253" t="s">
        <v>420</v>
      </c>
      <c r="B45" s="261" t="s">
        <v>414</v>
      </c>
      <c r="C45" s="24"/>
      <c r="D45" s="24"/>
      <c r="E45" s="24"/>
      <c r="F45" s="24"/>
      <c r="G45" s="24"/>
      <c r="H45" s="24"/>
      <c r="I45" s="23">
        <v>1</v>
      </c>
      <c r="J45" s="24"/>
      <c r="K45" s="24"/>
      <c r="L45" s="24"/>
      <c r="M45" s="24"/>
      <c r="N45" s="23" t="s">
        <v>388</v>
      </c>
      <c r="O45" s="24"/>
      <c r="P45" s="24"/>
      <c r="Q45" s="24"/>
      <c r="R45" s="24"/>
      <c r="S45" s="23" t="s">
        <v>388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ht="24.75">
      <c r="A46" s="253" t="s">
        <v>421</v>
      </c>
      <c r="B46" s="261" t="s">
        <v>415</v>
      </c>
      <c r="C46" s="24"/>
      <c r="D46" s="24"/>
      <c r="E46" s="24"/>
      <c r="F46" s="24"/>
      <c r="G46" s="24"/>
      <c r="H46" s="24"/>
      <c r="I46" s="23">
        <v>1</v>
      </c>
      <c r="J46" s="24"/>
      <c r="K46" s="24"/>
      <c r="L46" s="24"/>
      <c r="M46" s="24"/>
      <c r="N46" s="23" t="s">
        <v>388</v>
      </c>
      <c r="O46" s="24"/>
      <c r="P46" s="24"/>
      <c r="Q46" s="24"/>
      <c r="R46" s="24"/>
      <c r="S46" s="23" t="s">
        <v>388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10.5">
      <c r="A47" s="144" t="s">
        <v>4</v>
      </c>
      <c r="B47" s="145"/>
      <c r="C47" s="146"/>
      <c r="D47" s="4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ht="3" customHeight="1"/>
    <row r="49" ht="10.5">
      <c r="A49" s="59" t="s">
        <v>353</v>
      </c>
    </row>
    <row r="50" ht="10.5">
      <c r="A50" s="12" t="s">
        <v>354</v>
      </c>
    </row>
    <row r="53" spans="1:10" ht="10.5">
      <c r="A53" s="105" t="s">
        <v>394</v>
      </c>
      <c r="B53" s="105"/>
      <c r="C53" s="105"/>
      <c r="D53" s="105"/>
      <c r="E53" s="105"/>
      <c r="F53" s="105"/>
      <c r="G53" s="105"/>
      <c r="H53" s="105"/>
      <c r="I53" s="105"/>
      <c r="J53" s="105"/>
    </row>
  </sheetData>
  <sheetProtection/>
  <mergeCells count="25">
    <mergeCell ref="M11:AD11"/>
    <mergeCell ref="A53:J53"/>
    <mergeCell ref="AD2:AH2"/>
    <mergeCell ref="A3:AH3"/>
    <mergeCell ref="K4:L4"/>
    <mergeCell ref="M4:N4"/>
    <mergeCell ref="O4:P4"/>
    <mergeCell ref="K6:X6"/>
    <mergeCell ref="K7:X7"/>
    <mergeCell ref="O9:P9"/>
    <mergeCell ref="M12:Z12"/>
    <mergeCell ref="A14:A17"/>
    <mergeCell ref="B14:B17"/>
    <mergeCell ref="C14:C17"/>
    <mergeCell ref="D14:D17"/>
    <mergeCell ref="E14:AH14"/>
    <mergeCell ref="E15:I15"/>
    <mergeCell ref="A47:C47"/>
    <mergeCell ref="J15:AH15"/>
    <mergeCell ref="E16:I16"/>
    <mergeCell ref="J16:N16"/>
    <mergeCell ref="O16:S16"/>
    <mergeCell ref="T16:X16"/>
    <mergeCell ref="Y16:AC16"/>
    <mergeCell ref="AD16:AH16"/>
  </mergeCells>
  <printOptions/>
  <pageMargins left="0.19" right="0.22" top="0.29" bottom="0.29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3"/>
  <sheetViews>
    <sheetView zoomScalePageLayoutView="0" workbookViewId="0" topLeftCell="A3">
      <selection activeCell="A19" sqref="A19:B46"/>
    </sheetView>
  </sheetViews>
  <sheetFormatPr defaultColWidth="9.00390625" defaultRowHeight="12.75"/>
  <cols>
    <col min="1" max="1" width="5.625" style="12" customWidth="1"/>
    <col min="2" max="2" width="22.25390625" style="12" customWidth="1"/>
    <col min="3" max="3" width="6.00390625" style="12" customWidth="1"/>
    <col min="4" max="4" width="11.25390625" style="12" customWidth="1"/>
    <col min="5" max="7" width="4.25390625" style="12" customWidth="1"/>
    <col min="8" max="8" width="3.375" style="12" customWidth="1"/>
    <col min="9" max="81" width="4.25390625" style="12" customWidth="1"/>
    <col min="82" max="82" width="10.625" style="12" customWidth="1"/>
    <col min="83" max="16384" width="9.125" style="12" customWidth="1"/>
  </cols>
  <sheetData>
    <row r="1" ht="10.5">
      <c r="CD1" s="13" t="s">
        <v>337</v>
      </c>
    </row>
    <row r="2" spans="76:82" ht="24" customHeight="1">
      <c r="BX2" s="14"/>
      <c r="CA2" s="92" t="s">
        <v>5</v>
      </c>
      <c r="CB2" s="92"/>
      <c r="CC2" s="92"/>
      <c r="CD2" s="92"/>
    </row>
    <row r="3" spans="1:37" ht="10.5">
      <c r="A3" s="93" t="s">
        <v>338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1:18" ht="10.5">
      <c r="K4" s="13" t="s">
        <v>28</v>
      </c>
      <c r="L4" s="94" t="s">
        <v>362</v>
      </c>
      <c r="M4" s="94"/>
      <c r="N4" s="93" t="s">
        <v>45</v>
      </c>
      <c r="O4" s="93"/>
      <c r="P4" s="94" t="s">
        <v>397</v>
      </c>
      <c r="Q4" s="94"/>
      <c r="R4" s="12" t="s">
        <v>30</v>
      </c>
    </row>
    <row r="5" ht="11.25" customHeight="1"/>
    <row r="6" spans="11:26" ht="12.75" customHeight="1">
      <c r="K6" s="13" t="s">
        <v>6</v>
      </c>
      <c r="L6" s="95" t="s">
        <v>383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2:37" ht="10.5" customHeight="1">
      <c r="L7" s="96" t="s">
        <v>7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5"/>
      <c r="AJ7" s="15"/>
      <c r="AK7" s="15"/>
    </row>
    <row r="8" ht="11.25" customHeight="1"/>
    <row r="9" spans="15:18" ht="10.5">
      <c r="O9" s="13" t="s">
        <v>8</v>
      </c>
      <c r="P9" s="94" t="s">
        <v>397</v>
      </c>
      <c r="Q9" s="94"/>
      <c r="R9" s="12" t="s">
        <v>9</v>
      </c>
    </row>
    <row r="10" ht="11.25" customHeight="1"/>
    <row r="11" spans="14:32" ht="10.5">
      <c r="N11" s="13" t="s">
        <v>10</v>
      </c>
      <c r="O11" s="94" t="s">
        <v>382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18"/>
      <c r="AD11" s="18"/>
      <c r="AE11" s="18"/>
      <c r="AF11" s="18"/>
    </row>
    <row r="12" spans="15:32" ht="12.75" customHeight="1">
      <c r="O12" s="96" t="s">
        <v>11</v>
      </c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15"/>
      <c r="AD12" s="15"/>
      <c r="AE12" s="15"/>
      <c r="AF12" s="15"/>
    </row>
    <row r="13" spans="7:19" ht="9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82" ht="15" customHeight="1">
      <c r="A14" s="86" t="s">
        <v>12</v>
      </c>
      <c r="B14" s="86" t="s">
        <v>13</v>
      </c>
      <c r="C14" s="86" t="s">
        <v>14</v>
      </c>
      <c r="D14" s="86" t="s">
        <v>339</v>
      </c>
      <c r="E14" s="135" t="s">
        <v>340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 t="s">
        <v>341</v>
      </c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8"/>
      <c r="BW14" s="112" t="s">
        <v>336</v>
      </c>
      <c r="BX14" s="113"/>
      <c r="BY14" s="113"/>
      <c r="BZ14" s="113"/>
      <c r="CA14" s="113"/>
      <c r="CB14" s="113"/>
      <c r="CC14" s="114"/>
      <c r="CD14" s="86" t="s">
        <v>3</v>
      </c>
    </row>
    <row r="15" spans="1:82" ht="15" customHeight="1">
      <c r="A15" s="87"/>
      <c r="B15" s="87"/>
      <c r="C15" s="87"/>
      <c r="D15" s="87"/>
      <c r="E15" s="89" t="s">
        <v>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157"/>
      <c r="AM15" s="157"/>
      <c r="AN15" s="89" t="s">
        <v>1</v>
      </c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1"/>
      <c r="BW15" s="139"/>
      <c r="BX15" s="140"/>
      <c r="BY15" s="140"/>
      <c r="BZ15" s="140"/>
      <c r="CA15" s="140"/>
      <c r="CB15" s="140"/>
      <c r="CC15" s="141"/>
      <c r="CD15" s="87"/>
    </row>
    <row r="16" spans="1:82" ht="15" customHeight="1">
      <c r="A16" s="87"/>
      <c r="B16" s="87"/>
      <c r="C16" s="87"/>
      <c r="D16" s="87"/>
      <c r="E16" s="89" t="s">
        <v>18</v>
      </c>
      <c r="F16" s="90"/>
      <c r="G16" s="90"/>
      <c r="H16" s="90"/>
      <c r="I16" s="90"/>
      <c r="J16" s="90"/>
      <c r="K16" s="91"/>
      <c r="L16" s="89" t="s">
        <v>19</v>
      </c>
      <c r="M16" s="90"/>
      <c r="N16" s="90"/>
      <c r="O16" s="90"/>
      <c r="P16" s="90"/>
      <c r="Q16" s="90"/>
      <c r="R16" s="91"/>
      <c r="S16" s="89" t="s">
        <v>20</v>
      </c>
      <c r="T16" s="90"/>
      <c r="U16" s="90"/>
      <c r="V16" s="90"/>
      <c r="W16" s="90"/>
      <c r="X16" s="90"/>
      <c r="Y16" s="91"/>
      <c r="Z16" s="89" t="s">
        <v>21</v>
      </c>
      <c r="AA16" s="90"/>
      <c r="AB16" s="90"/>
      <c r="AC16" s="90"/>
      <c r="AD16" s="90"/>
      <c r="AE16" s="90"/>
      <c r="AF16" s="91"/>
      <c r="AG16" s="89" t="s">
        <v>22</v>
      </c>
      <c r="AH16" s="90"/>
      <c r="AI16" s="90"/>
      <c r="AJ16" s="90"/>
      <c r="AK16" s="90"/>
      <c r="AL16" s="90"/>
      <c r="AM16" s="90"/>
      <c r="AN16" s="89" t="s">
        <v>18</v>
      </c>
      <c r="AO16" s="90"/>
      <c r="AP16" s="90"/>
      <c r="AQ16" s="90"/>
      <c r="AR16" s="90"/>
      <c r="AS16" s="90"/>
      <c r="AT16" s="91"/>
      <c r="AU16" s="89" t="s">
        <v>19</v>
      </c>
      <c r="AV16" s="90"/>
      <c r="AW16" s="90"/>
      <c r="AX16" s="90"/>
      <c r="AY16" s="90"/>
      <c r="AZ16" s="90"/>
      <c r="BA16" s="91"/>
      <c r="BB16" s="89" t="s">
        <v>20</v>
      </c>
      <c r="BC16" s="90"/>
      <c r="BD16" s="90"/>
      <c r="BE16" s="90"/>
      <c r="BF16" s="90"/>
      <c r="BG16" s="90"/>
      <c r="BH16" s="91"/>
      <c r="BI16" s="89" t="s">
        <v>21</v>
      </c>
      <c r="BJ16" s="90"/>
      <c r="BK16" s="90"/>
      <c r="BL16" s="90"/>
      <c r="BM16" s="90"/>
      <c r="BN16" s="90"/>
      <c r="BO16" s="91"/>
      <c r="BP16" s="89" t="s">
        <v>22</v>
      </c>
      <c r="BQ16" s="90"/>
      <c r="BR16" s="90"/>
      <c r="BS16" s="90"/>
      <c r="BT16" s="90"/>
      <c r="BU16" s="90"/>
      <c r="BV16" s="91"/>
      <c r="BW16" s="88"/>
      <c r="BX16" s="115"/>
      <c r="BY16" s="115"/>
      <c r="BZ16" s="115"/>
      <c r="CA16" s="115"/>
      <c r="CB16" s="115"/>
      <c r="CC16" s="116"/>
      <c r="CD16" s="87"/>
    </row>
    <row r="17" spans="1:82" ht="106.5" customHeight="1">
      <c r="A17" s="87"/>
      <c r="B17" s="87"/>
      <c r="C17" s="87"/>
      <c r="D17" s="87"/>
      <c r="E17" s="46" t="s">
        <v>277</v>
      </c>
      <c r="F17" s="46" t="s">
        <v>278</v>
      </c>
      <c r="G17" s="46" t="s">
        <v>342</v>
      </c>
      <c r="H17" s="46" t="s">
        <v>343</v>
      </c>
      <c r="I17" s="46" t="s">
        <v>344</v>
      </c>
      <c r="J17" s="46" t="s">
        <v>136</v>
      </c>
      <c r="K17" s="46" t="s">
        <v>280</v>
      </c>
      <c r="L17" s="46" t="s">
        <v>277</v>
      </c>
      <c r="M17" s="46" t="s">
        <v>278</v>
      </c>
      <c r="N17" s="46" t="s">
        <v>342</v>
      </c>
      <c r="O17" s="46" t="s">
        <v>343</v>
      </c>
      <c r="P17" s="46" t="s">
        <v>344</v>
      </c>
      <c r="Q17" s="46" t="s">
        <v>136</v>
      </c>
      <c r="R17" s="46" t="s">
        <v>280</v>
      </c>
      <c r="S17" s="46" t="s">
        <v>277</v>
      </c>
      <c r="T17" s="46" t="s">
        <v>278</v>
      </c>
      <c r="U17" s="46" t="s">
        <v>342</v>
      </c>
      <c r="V17" s="46" t="s">
        <v>343</v>
      </c>
      <c r="W17" s="46" t="s">
        <v>344</v>
      </c>
      <c r="X17" s="46" t="s">
        <v>136</v>
      </c>
      <c r="Y17" s="46" t="s">
        <v>280</v>
      </c>
      <c r="Z17" s="46" t="s">
        <v>277</v>
      </c>
      <c r="AA17" s="46" t="s">
        <v>278</v>
      </c>
      <c r="AB17" s="46" t="s">
        <v>342</v>
      </c>
      <c r="AC17" s="46" t="s">
        <v>343</v>
      </c>
      <c r="AD17" s="46" t="s">
        <v>344</v>
      </c>
      <c r="AE17" s="46" t="s">
        <v>136</v>
      </c>
      <c r="AF17" s="46" t="s">
        <v>280</v>
      </c>
      <c r="AG17" s="46" t="s">
        <v>277</v>
      </c>
      <c r="AH17" s="46" t="s">
        <v>278</v>
      </c>
      <c r="AI17" s="46" t="s">
        <v>342</v>
      </c>
      <c r="AJ17" s="46" t="s">
        <v>343</v>
      </c>
      <c r="AK17" s="46" t="s">
        <v>344</v>
      </c>
      <c r="AL17" s="46" t="s">
        <v>136</v>
      </c>
      <c r="AM17" s="46" t="s">
        <v>280</v>
      </c>
      <c r="AN17" s="46" t="s">
        <v>277</v>
      </c>
      <c r="AO17" s="46" t="s">
        <v>278</v>
      </c>
      <c r="AP17" s="46" t="s">
        <v>342</v>
      </c>
      <c r="AQ17" s="46" t="s">
        <v>343</v>
      </c>
      <c r="AR17" s="46" t="s">
        <v>344</v>
      </c>
      <c r="AS17" s="46" t="s">
        <v>136</v>
      </c>
      <c r="AT17" s="46" t="s">
        <v>280</v>
      </c>
      <c r="AU17" s="46" t="s">
        <v>277</v>
      </c>
      <c r="AV17" s="46" t="s">
        <v>278</v>
      </c>
      <c r="AW17" s="46" t="s">
        <v>342</v>
      </c>
      <c r="AX17" s="46" t="s">
        <v>343</v>
      </c>
      <c r="AY17" s="46" t="s">
        <v>344</v>
      </c>
      <c r="AZ17" s="46" t="s">
        <v>136</v>
      </c>
      <c r="BA17" s="46" t="s">
        <v>280</v>
      </c>
      <c r="BB17" s="46" t="s">
        <v>277</v>
      </c>
      <c r="BC17" s="46" t="s">
        <v>278</v>
      </c>
      <c r="BD17" s="46" t="s">
        <v>342</v>
      </c>
      <c r="BE17" s="46" t="s">
        <v>343</v>
      </c>
      <c r="BF17" s="46" t="s">
        <v>344</v>
      </c>
      <c r="BG17" s="46" t="s">
        <v>136</v>
      </c>
      <c r="BH17" s="46" t="s">
        <v>280</v>
      </c>
      <c r="BI17" s="46" t="s">
        <v>277</v>
      </c>
      <c r="BJ17" s="46" t="s">
        <v>278</v>
      </c>
      <c r="BK17" s="46" t="s">
        <v>342</v>
      </c>
      <c r="BL17" s="46" t="s">
        <v>343</v>
      </c>
      <c r="BM17" s="46" t="s">
        <v>344</v>
      </c>
      <c r="BN17" s="46" t="s">
        <v>136</v>
      </c>
      <c r="BO17" s="46" t="s">
        <v>280</v>
      </c>
      <c r="BP17" s="46" t="s">
        <v>277</v>
      </c>
      <c r="BQ17" s="46" t="s">
        <v>278</v>
      </c>
      <c r="BR17" s="46" t="s">
        <v>342</v>
      </c>
      <c r="BS17" s="46" t="s">
        <v>343</v>
      </c>
      <c r="BT17" s="46" t="s">
        <v>344</v>
      </c>
      <c r="BU17" s="46" t="s">
        <v>136</v>
      </c>
      <c r="BV17" s="46" t="s">
        <v>280</v>
      </c>
      <c r="BW17" s="46" t="s">
        <v>277</v>
      </c>
      <c r="BX17" s="46" t="s">
        <v>278</v>
      </c>
      <c r="BY17" s="46" t="s">
        <v>342</v>
      </c>
      <c r="BZ17" s="46" t="s">
        <v>343</v>
      </c>
      <c r="CA17" s="46" t="s">
        <v>344</v>
      </c>
      <c r="CB17" s="46" t="s">
        <v>136</v>
      </c>
      <c r="CC17" s="46" t="s">
        <v>280</v>
      </c>
      <c r="CD17" s="87"/>
    </row>
    <row r="18" spans="1:82" ht="10.5">
      <c r="A18" s="24">
        <v>1</v>
      </c>
      <c r="B18" s="24">
        <v>2</v>
      </c>
      <c r="C18" s="24">
        <v>3</v>
      </c>
      <c r="D18" s="24">
        <v>4</v>
      </c>
      <c r="E18" s="24" t="s">
        <v>101</v>
      </c>
      <c r="F18" s="24" t="s">
        <v>105</v>
      </c>
      <c r="G18" s="24" t="s">
        <v>106</v>
      </c>
      <c r="H18" s="24" t="s">
        <v>107</v>
      </c>
      <c r="I18" s="24" t="s">
        <v>108</v>
      </c>
      <c r="J18" s="24" t="s">
        <v>109</v>
      </c>
      <c r="K18" s="24" t="s">
        <v>110</v>
      </c>
      <c r="L18" s="24" t="s">
        <v>102</v>
      </c>
      <c r="M18" s="24" t="s">
        <v>103</v>
      </c>
      <c r="N18" s="24" t="s">
        <v>104</v>
      </c>
      <c r="O18" s="24" t="s">
        <v>281</v>
      </c>
      <c r="P18" s="24" t="s">
        <v>282</v>
      </c>
      <c r="Q18" s="24" t="s">
        <v>283</v>
      </c>
      <c r="R18" s="24" t="s">
        <v>284</v>
      </c>
      <c r="S18" s="24" t="s">
        <v>285</v>
      </c>
      <c r="T18" s="24" t="s">
        <v>286</v>
      </c>
      <c r="U18" s="24" t="s">
        <v>287</v>
      </c>
      <c r="V18" s="24" t="s">
        <v>288</v>
      </c>
      <c r="W18" s="24" t="s">
        <v>289</v>
      </c>
      <c r="X18" s="24" t="s">
        <v>290</v>
      </c>
      <c r="Y18" s="24" t="s">
        <v>291</v>
      </c>
      <c r="Z18" s="24" t="s">
        <v>292</v>
      </c>
      <c r="AA18" s="24" t="s">
        <v>293</v>
      </c>
      <c r="AB18" s="24" t="s">
        <v>294</v>
      </c>
      <c r="AC18" s="24" t="s">
        <v>295</v>
      </c>
      <c r="AD18" s="24" t="s">
        <v>296</v>
      </c>
      <c r="AE18" s="24" t="s">
        <v>297</v>
      </c>
      <c r="AF18" s="24" t="s">
        <v>298</v>
      </c>
      <c r="AG18" s="24" t="s">
        <v>299</v>
      </c>
      <c r="AH18" s="24" t="s">
        <v>300</v>
      </c>
      <c r="AI18" s="24" t="s">
        <v>301</v>
      </c>
      <c r="AJ18" s="24" t="s">
        <v>302</v>
      </c>
      <c r="AK18" s="24" t="s">
        <v>303</v>
      </c>
      <c r="AL18" s="24" t="s">
        <v>304</v>
      </c>
      <c r="AM18" s="24" t="s">
        <v>305</v>
      </c>
      <c r="AN18" s="24" t="s">
        <v>111</v>
      </c>
      <c r="AO18" s="24" t="s">
        <v>115</v>
      </c>
      <c r="AP18" s="24" t="s">
        <v>116</v>
      </c>
      <c r="AQ18" s="24" t="s">
        <v>117</v>
      </c>
      <c r="AR18" s="24" t="s">
        <v>118</v>
      </c>
      <c r="AS18" s="24" t="s">
        <v>119</v>
      </c>
      <c r="AT18" s="24" t="s">
        <v>120</v>
      </c>
      <c r="AU18" s="24" t="s">
        <v>112</v>
      </c>
      <c r="AV18" s="24" t="s">
        <v>113</v>
      </c>
      <c r="AW18" s="24" t="s">
        <v>114</v>
      </c>
      <c r="AX18" s="24" t="s">
        <v>306</v>
      </c>
      <c r="AY18" s="24" t="s">
        <v>307</v>
      </c>
      <c r="AZ18" s="24" t="s">
        <v>308</v>
      </c>
      <c r="BA18" s="24" t="s">
        <v>309</v>
      </c>
      <c r="BB18" s="24" t="s">
        <v>310</v>
      </c>
      <c r="BC18" s="24" t="s">
        <v>311</v>
      </c>
      <c r="BD18" s="24" t="s">
        <v>312</v>
      </c>
      <c r="BE18" s="24" t="s">
        <v>313</v>
      </c>
      <c r="BF18" s="24" t="s">
        <v>314</v>
      </c>
      <c r="BG18" s="24" t="s">
        <v>315</v>
      </c>
      <c r="BH18" s="24" t="s">
        <v>316</v>
      </c>
      <c r="BI18" s="24" t="s">
        <v>317</v>
      </c>
      <c r="BJ18" s="24" t="s">
        <v>318</v>
      </c>
      <c r="BK18" s="24" t="s">
        <v>319</v>
      </c>
      <c r="BL18" s="24" t="s">
        <v>320</v>
      </c>
      <c r="BM18" s="24" t="s">
        <v>321</v>
      </c>
      <c r="BN18" s="24" t="s">
        <v>322</v>
      </c>
      <c r="BO18" s="24" t="s">
        <v>323</v>
      </c>
      <c r="BP18" s="24" t="s">
        <v>324</v>
      </c>
      <c r="BQ18" s="24" t="s">
        <v>325</v>
      </c>
      <c r="BR18" s="24" t="s">
        <v>326</v>
      </c>
      <c r="BS18" s="24" t="s">
        <v>327</v>
      </c>
      <c r="BT18" s="24" t="s">
        <v>328</v>
      </c>
      <c r="BU18" s="24" t="s">
        <v>329</v>
      </c>
      <c r="BV18" s="24" t="s">
        <v>330</v>
      </c>
      <c r="BW18" s="24" t="s">
        <v>121</v>
      </c>
      <c r="BX18" s="24" t="s">
        <v>122</v>
      </c>
      <c r="BY18" s="24" t="s">
        <v>123</v>
      </c>
      <c r="BZ18" s="24" t="s">
        <v>124</v>
      </c>
      <c r="CA18" s="24" t="s">
        <v>125</v>
      </c>
      <c r="CB18" s="24" t="s">
        <v>126</v>
      </c>
      <c r="CC18" s="24" t="s">
        <v>127</v>
      </c>
      <c r="CD18" s="24">
        <v>8</v>
      </c>
    </row>
    <row r="19" spans="1:82" ht="19.5">
      <c r="A19" s="252" t="s">
        <v>355</v>
      </c>
      <c r="B19" s="257" t="s">
        <v>4</v>
      </c>
      <c r="C19" s="24"/>
      <c r="D19" s="24"/>
      <c r="E19" s="24"/>
      <c r="F19" s="24"/>
      <c r="G19" s="24"/>
      <c r="H19" s="24"/>
      <c r="I19" s="25">
        <f>I21+I23</f>
        <v>5.875</v>
      </c>
      <c r="J19" s="24"/>
      <c r="K19" s="21">
        <f>K21+K25</f>
        <v>431</v>
      </c>
      <c r="L19" s="24"/>
      <c r="M19" s="24"/>
      <c r="N19" s="24"/>
      <c r="O19" s="24"/>
      <c r="P19" s="24"/>
      <c r="Q19" s="24"/>
      <c r="R19" s="21">
        <f>R21+R25</f>
        <v>114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5">
        <f>AT21+AT23</f>
        <v>5.875</v>
      </c>
      <c r="AU19" s="24"/>
      <c r="AV19" s="24"/>
      <c r="AW19" s="24"/>
      <c r="AX19" s="24"/>
      <c r="AY19" s="24"/>
      <c r="AZ19" s="24"/>
      <c r="BA19" s="21">
        <f>BA21+BA25</f>
        <v>114</v>
      </c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ht="19.5">
      <c r="A20" s="252" t="s">
        <v>356</v>
      </c>
      <c r="B20" s="257" t="s">
        <v>365</v>
      </c>
      <c r="C20" s="24"/>
      <c r="D20" s="24"/>
      <c r="E20" s="24"/>
      <c r="F20" s="24"/>
      <c r="G20" s="24"/>
      <c r="H20" s="24"/>
      <c r="I20" s="25" t="s">
        <v>388</v>
      </c>
      <c r="J20" s="24"/>
      <c r="K20" s="21" t="s">
        <v>388</v>
      </c>
      <c r="L20" s="24"/>
      <c r="M20" s="24"/>
      <c r="N20" s="24"/>
      <c r="O20" s="24"/>
      <c r="P20" s="24"/>
      <c r="Q20" s="24"/>
      <c r="R20" s="21" t="s">
        <v>388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 t="s">
        <v>388</v>
      </c>
      <c r="AU20" s="24"/>
      <c r="AV20" s="24"/>
      <c r="AW20" s="24"/>
      <c r="AX20" s="24"/>
      <c r="AY20" s="24"/>
      <c r="AZ20" s="24"/>
      <c r="BA20" s="21" t="s">
        <v>388</v>
      </c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ht="19.5">
      <c r="A21" s="252" t="s">
        <v>357</v>
      </c>
      <c r="B21" s="257" t="s">
        <v>366</v>
      </c>
      <c r="C21" s="24"/>
      <c r="D21" s="24"/>
      <c r="E21" s="24"/>
      <c r="F21" s="24"/>
      <c r="G21" s="24"/>
      <c r="H21" s="24"/>
      <c r="I21" s="25">
        <f>I27</f>
        <v>3.58</v>
      </c>
      <c r="J21" s="24"/>
      <c r="K21" s="21">
        <f>K27</f>
        <v>418</v>
      </c>
      <c r="L21" s="24"/>
      <c r="M21" s="24"/>
      <c r="N21" s="24"/>
      <c r="O21" s="24"/>
      <c r="P21" s="24"/>
      <c r="Q21" s="24"/>
      <c r="R21" s="21">
        <f>R27</f>
        <v>104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>
        <f>AT27</f>
        <v>3.58</v>
      </c>
      <c r="AU21" s="24"/>
      <c r="AV21" s="24"/>
      <c r="AW21" s="24"/>
      <c r="AX21" s="24"/>
      <c r="AY21" s="24"/>
      <c r="AZ21" s="24"/>
      <c r="BA21" s="21">
        <f>BA27</f>
        <v>104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ht="39">
      <c r="A22" s="252" t="s">
        <v>358</v>
      </c>
      <c r="B22" s="257" t="s">
        <v>367</v>
      </c>
      <c r="C22" s="24"/>
      <c r="D22" s="24"/>
      <c r="E22" s="24"/>
      <c r="F22" s="24"/>
      <c r="G22" s="24"/>
      <c r="H22" s="24"/>
      <c r="I22" s="25" t="s">
        <v>388</v>
      </c>
      <c r="J22" s="24"/>
      <c r="K22" s="21" t="s">
        <v>388</v>
      </c>
      <c r="L22" s="24"/>
      <c r="M22" s="24"/>
      <c r="N22" s="24"/>
      <c r="O22" s="24"/>
      <c r="P22" s="24"/>
      <c r="Q22" s="24"/>
      <c r="R22" s="21" t="s">
        <v>388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5" t="s">
        <v>388</v>
      </c>
      <c r="AU22" s="24"/>
      <c r="AV22" s="24"/>
      <c r="AW22" s="24"/>
      <c r="AX22" s="24"/>
      <c r="AY22" s="24"/>
      <c r="AZ22" s="24"/>
      <c r="BA22" s="21" t="s">
        <v>388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ht="19.5">
      <c r="A23" s="252" t="s">
        <v>359</v>
      </c>
      <c r="B23" s="257" t="s">
        <v>368</v>
      </c>
      <c r="C23" s="24"/>
      <c r="D23" s="24"/>
      <c r="E23" s="24"/>
      <c r="F23" s="24"/>
      <c r="G23" s="24"/>
      <c r="H23" s="24"/>
      <c r="I23" s="25">
        <f>I36</f>
        <v>2.295</v>
      </c>
      <c r="J23" s="24"/>
      <c r="K23" s="21" t="s">
        <v>388</v>
      </c>
      <c r="L23" s="24"/>
      <c r="M23" s="24"/>
      <c r="N23" s="24"/>
      <c r="O23" s="24"/>
      <c r="P23" s="24"/>
      <c r="Q23" s="24"/>
      <c r="R23" s="21" t="s">
        <v>388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>
        <f>AT36</f>
        <v>2.295</v>
      </c>
      <c r="AU23" s="24"/>
      <c r="AV23" s="24"/>
      <c r="AW23" s="24"/>
      <c r="AX23" s="24"/>
      <c r="AY23" s="24"/>
      <c r="AZ23" s="24"/>
      <c r="BA23" s="21" t="s">
        <v>388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ht="29.25">
      <c r="A24" s="252" t="s">
        <v>360</v>
      </c>
      <c r="B24" s="257" t="s">
        <v>369</v>
      </c>
      <c r="C24" s="24"/>
      <c r="D24" s="24"/>
      <c r="E24" s="24"/>
      <c r="F24" s="24"/>
      <c r="G24" s="24"/>
      <c r="H24" s="24"/>
      <c r="I24" s="25" t="s">
        <v>388</v>
      </c>
      <c r="J24" s="24"/>
      <c r="K24" s="21" t="s">
        <v>388</v>
      </c>
      <c r="L24" s="24"/>
      <c r="M24" s="24"/>
      <c r="N24" s="24"/>
      <c r="O24" s="24"/>
      <c r="P24" s="24"/>
      <c r="Q24" s="24"/>
      <c r="R24" s="21" t="s">
        <v>388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5" t="s">
        <v>388</v>
      </c>
      <c r="AU24" s="24"/>
      <c r="AV24" s="24"/>
      <c r="AW24" s="24"/>
      <c r="AX24" s="24"/>
      <c r="AY24" s="24"/>
      <c r="AZ24" s="24"/>
      <c r="BA24" s="21" t="s">
        <v>388</v>
      </c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ht="19.5">
      <c r="A25" s="252" t="s">
        <v>361</v>
      </c>
      <c r="B25" s="257" t="s">
        <v>370</v>
      </c>
      <c r="C25" s="24"/>
      <c r="D25" s="24"/>
      <c r="E25" s="24"/>
      <c r="F25" s="24"/>
      <c r="G25" s="24"/>
      <c r="H25" s="24"/>
      <c r="I25" s="25" t="s">
        <v>388</v>
      </c>
      <c r="J25" s="24"/>
      <c r="K25" s="21">
        <f>K42</f>
        <v>13</v>
      </c>
      <c r="L25" s="24"/>
      <c r="M25" s="24"/>
      <c r="N25" s="24"/>
      <c r="O25" s="24"/>
      <c r="P25" s="24"/>
      <c r="Q25" s="24"/>
      <c r="R25" s="21">
        <f>R42</f>
        <v>10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 t="s">
        <v>388</v>
      </c>
      <c r="AU25" s="24"/>
      <c r="AV25" s="24"/>
      <c r="AW25" s="24"/>
      <c r="AX25" s="24"/>
      <c r="AY25" s="24"/>
      <c r="AZ25" s="24"/>
      <c r="BA25" s="21">
        <f>BA42</f>
        <v>10</v>
      </c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ht="10.5">
      <c r="A26" s="252" t="s">
        <v>362</v>
      </c>
      <c r="B26" s="257" t="s">
        <v>371</v>
      </c>
      <c r="C26" s="24"/>
      <c r="D26" s="24"/>
      <c r="E26" s="24"/>
      <c r="F26" s="24"/>
      <c r="G26" s="24"/>
      <c r="H26" s="24"/>
      <c r="I26" s="231" t="s">
        <v>388</v>
      </c>
      <c r="J26" s="24"/>
      <c r="K26" s="231" t="s">
        <v>388</v>
      </c>
      <c r="L26" s="24"/>
      <c r="M26" s="24"/>
      <c r="N26" s="24"/>
      <c r="O26" s="24"/>
      <c r="P26" s="24"/>
      <c r="Q26" s="24"/>
      <c r="R26" s="231" t="s">
        <v>388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31" t="s">
        <v>388</v>
      </c>
      <c r="AU26" s="24"/>
      <c r="AV26" s="24"/>
      <c r="AW26" s="24"/>
      <c r="AX26" s="24"/>
      <c r="AY26" s="24"/>
      <c r="AZ26" s="24"/>
      <c r="BA26" s="231" t="s">
        <v>388</v>
      </c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ht="29.25">
      <c r="A27" s="252" t="s">
        <v>78</v>
      </c>
      <c r="B27" s="258" t="s">
        <v>372</v>
      </c>
      <c r="C27" s="24"/>
      <c r="D27" s="24"/>
      <c r="E27" s="24"/>
      <c r="F27" s="24"/>
      <c r="G27" s="24"/>
      <c r="H27" s="24"/>
      <c r="I27" s="25">
        <f>I29</f>
        <v>3.58</v>
      </c>
      <c r="J27" s="24"/>
      <c r="K27" s="21">
        <f>K34</f>
        <v>418</v>
      </c>
      <c r="L27" s="24"/>
      <c r="M27" s="24"/>
      <c r="N27" s="24"/>
      <c r="O27" s="24"/>
      <c r="P27" s="24"/>
      <c r="Q27" s="24"/>
      <c r="R27" s="21">
        <f>R34</f>
        <v>104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>
        <f>AT29</f>
        <v>3.58</v>
      </c>
      <c r="AU27" s="24"/>
      <c r="AV27" s="24"/>
      <c r="AW27" s="24"/>
      <c r="AX27" s="24"/>
      <c r="AY27" s="24"/>
      <c r="AZ27" s="24"/>
      <c r="BA27" s="21">
        <f>BA34</f>
        <v>104</v>
      </c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ht="29.25">
      <c r="A28" s="252" t="s">
        <v>189</v>
      </c>
      <c r="B28" s="257" t="s">
        <v>373</v>
      </c>
      <c r="C28" s="24"/>
      <c r="D28" s="24"/>
      <c r="E28" s="24"/>
      <c r="F28" s="24"/>
      <c r="G28" s="24"/>
      <c r="H28" s="24"/>
      <c r="I28" s="25">
        <f>I29</f>
        <v>3.58</v>
      </c>
      <c r="J28" s="24"/>
      <c r="K28" s="21" t="str">
        <f>K29</f>
        <v>нд</v>
      </c>
      <c r="L28" s="24"/>
      <c r="M28" s="24"/>
      <c r="N28" s="24"/>
      <c r="O28" s="24"/>
      <c r="P28" s="24"/>
      <c r="Q28" s="24"/>
      <c r="R28" s="21" t="str">
        <f>R29</f>
        <v>нд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5">
        <f>AT29</f>
        <v>3.58</v>
      </c>
      <c r="AU28" s="24"/>
      <c r="AV28" s="24"/>
      <c r="AW28" s="24"/>
      <c r="AX28" s="24"/>
      <c r="AY28" s="24"/>
      <c r="AZ28" s="24"/>
      <c r="BA28" s="21" t="str">
        <f>BA29</f>
        <v>нд</v>
      </c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ht="19.5">
      <c r="A29" s="252" t="s">
        <v>363</v>
      </c>
      <c r="B29" s="257" t="s">
        <v>374</v>
      </c>
      <c r="C29" s="24"/>
      <c r="D29" s="24"/>
      <c r="E29" s="24"/>
      <c r="F29" s="24"/>
      <c r="G29" s="24"/>
      <c r="H29" s="24"/>
      <c r="I29" s="25">
        <f>I30+I31+I32+I33</f>
        <v>3.58</v>
      </c>
      <c r="J29" s="24"/>
      <c r="K29" s="21" t="s">
        <v>388</v>
      </c>
      <c r="L29" s="24"/>
      <c r="M29" s="24"/>
      <c r="N29" s="24"/>
      <c r="O29" s="24"/>
      <c r="P29" s="24"/>
      <c r="Q29" s="24"/>
      <c r="R29" s="21" t="s">
        <v>388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>
        <f>AT30+AT31+AT32+AT33</f>
        <v>3.58</v>
      </c>
      <c r="AU29" s="24"/>
      <c r="AV29" s="24"/>
      <c r="AW29" s="24"/>
      <c r="AX29" s="24"/>
      <c r="AY29" s="24"/>
      <c r="AZ29" s="24"/>
      <c r="BA29" s="21" t="s">
        <v>388</v>
      </c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ht="16.5">
      <c r="A30" s="253" t="s">
        <v>416</v>
      </c>
      <c r="B30" s="259" t="s">
        <v>398</v>
      </c>
      <c r="C30" s="24"/>
      <c r="D30" s="24"/>
      <c r="E30" s="24"/>
      <c r="F30" s="24"/>
      <c r="G30" s="24"/>
      <c r="H30" s="24"/>
      <c r="I30" s="26">
        <v>0.06</v>
      </c>
      <c r="J30" s="24"/>
      <c r="K30" s="23" t="s">
        <v>388</v>
      </c>
      <c r="L30" s="24"/>
      <c r="M30" s="24"/>
      <c r="N30" s="24"/>
      <c r="O30" s="24"/>
      <c r="P30" s="24"/>
      <c r="Q30" s="24"/>
      <c r="R30" s="23" t="s">
        <v>388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6">
        <v>0.06</v>
      </c>
      <c r="AU30" s="24"/>
      <c r="AV30" s="24"/>
      <c r="AW30" s="24"/>
      <c r="AX30" s="24"/>
      <c r="AY30" s="24"/>
      <c r="AZ30" s="24"/>
      <c r="BA30" s="23" t="s">
        <v>388</v>
      </c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ht="16.5">
      <c r="A31" s="253" t="s">
        <v>417</v>
      </c>
      <c r="B31" s="259" t="s">
        <v>399</v>
      </c>
      <c r="C31" s="24"/>
      <c r="D31" s="24"/>
      <c r="E31" s="24"/>
      <c r="F31" s="24"/>
      <c r="G31" s="24"/>
      <c r="H31" s="24"/>
      <c r="I31" s="26">
        <v>0.12</v>
      </c>
      <c r="J31" s="24"/>
      <c r="K31" s="23" t="s">
        <v>388</v>
      </c>
      <c r="L31" s="24"/>
      <c r="M31" s="24"/>
      <c r="N31" s="24"/>
      <c r="O31" s="24"/>
      <c r="P31" s="24"/>
      <c r="Q31" s="24"/>
      <c r="R31" s="23" t="s">
        <v>388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6">
        <v>0.12</v>
      </c>
      <c r="AU31" s="24"/>
      <c r="AV31" s="24"/>
      <c r="AW31" s="24"/>
      <c r="AX31" s="24"/>
      <c r="AY31" s="24"/>
      <c r="AZ31" s="24"/>
      <c r="BA31" s="23" t="s">
        <v>388</v>
      </c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ht="16.5">
      <c r="A32" s="253" t="s">
        <v>400</v>
      </c>
      <c r="B32" s="259" t="s">
        <v>401</v>
      </c>
      <c r="C32" s="24"/>
      <c r="D32" s="24"/>
      <c r="E32" s="24"/>
      <c r="F32" s="24"/>
      <c r="G32" s="24"/>
      <c r="H32" s="24"/>
      <c r="I32" s="26">
        <f>0.86+0.86</f>
        <v>1.72</v>
      </c>
      <c r="J32" s="24"/>
      <c r="K32" s="23" t="s">
        <v>388</v>
      </c>
      <c r="L32" s="24"/>
      <c r="M32" s="24"/>
      <c r="N32" s="24"/>
      <c r="O32" s="24"/>
      <c r="P32" s="24"/>
      <c r="Q32" s="24"/>
      <c r="R32" s="23" t="s">
        <v>388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6">
        <f>0.86+0.86</f>
        <v>1.72</v>
      </c>
      <c r="AU32" s="24"/>
      <c r="AV32" s="24"/>
      <c r="AW32" s="24"/>
      <c r="AX32" s="24"/>
      <c r="AY32" s="24"/>
      <c r="AZ32" s="24"/>
      <c r="BA32" s="23" t="s">
        <v>388</v>
      </c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ht="16.5">
      <c r="A33" s="253" t="s">
        <v>402</v>
      </c>
      <c r="B33" s="259" t="s">
        <v>403</v>
      </c>
      <c r="C33" s="24"/>
      <c r="D33" s="24"/>
      <c r="E33" s="24"/>
      <c r="F33" s="24"/>
      <c r="G33" s="24"/>
      <c r="H33" s="24"/>
      <c r="I33" s="26">
        <f>0.84+0.84</f>
        <v>1.68</v>
      </c>
      <c r="J33" s="24"/>
      <c r="K33" s="23" t="s">
        <v>388</v>
      </c>
      <c r="L33" s="24"/>
      <c r="M33" s="24"/>
      <c r="N33" s="24"/>
      <c r="O33" s="24"/>
      <c r="P33" s="24"/>
      <c r="Q33" s="24"/>
      <c r="R33" s="23" t="s">
        <v>388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6">
        <f>0.84+0.84</f>
        <v>1.68</v>
      </c>
      <c r="AU33" s="24"/>
      <c r="AV33" s="24"/>
      <c r="AW33" s="24"/>
      <c r="AX33" s="24"/>
      <c r="AY33" s="24"/>
      <c r="AZ33" s="24"/>
      <c r="BA33" s="23" t="s">
        <v>388</v>
      </c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ht="29.25">
      <c r="A34" s="252" t="s">
        <v>191</v>
      </c>
      <c r="B34" s="257" t="s">
        <v>375</v>
      </c>
      <c r="C34" s="24"/>
      <c r="D34" s="24"/>
      <c r="E34" s="24"/>
      <c r="F34" s="24"/>
      <c r="G34" s="24"/>
      <c r="H34" s="24"/>
      <c r="I34" s="25" t="str">
        <f>I35</f>
        <v>нд</v>
      </c>
      <c r="J34" s="24"/>
      <c r="K34" s="21">
        <f>K35</f>
        <v>418</v>
      </c>
      <c r="L34" s="24"/>
      <c r="M34" s="24"/>
      <c r="N34" s="24"/>
      <c r="O34" s="24"/>
      <c r="P34" s="24"/>
      <c r="Q34" s="24"/>
      <c r="R34" s="21">
        <f>R35</f>
        <v>104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 t="str">
        <f>AT35</f>
        <v>нд</v>
      </c>
      <c r="AU34" s="24"/>
      <c r="AV34" s="24"/>
      <c r="AW34" s="24"/>
      <c r="AX34" s="24"/>
      <c r="AY34" s="24"/>
      <c r="AZ34" s="24"/>
      <c r="BA34" s="21">
        <f>BA35</f>
        <v>104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ht="16.5">
      <c r="A35" s="253" t="s">
        <v>193</v>
      </c>
      <c r="B35" s="260" t="s">
        <v>376</v>
      </c>
      <c r="C35" s="24"/>
      <c r="D35" s="24"/>
      <c r="E35" s="24"/>
      <c r="F35" s="24"/>
      <c r="G35" s="24"/>
      <c r="H35" s="24"/>
      <c r="I35" s="233" t="s">
        <v>388</v>
      </c>
      <c r="J35" s="24"/>
      <c r="K35" s="23">
        <v>418</v>
      </c>
      <c r="L35" s="24"/>
      <c r="M35" s="24"/>
      <c r="N35" s="24"/>
      <c r="O35" s="24"/>
      <c r="P35" s="24"/>
      <c r="Q35" s="24"/>
      <c r="R35" s="23">
        <v>104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33" t="s">
        <v>388</v>
      </c>
      <c r="AU35" s="24"/>
      <c r="AV35" s="24"/>
      <c r="AW35" s="24"/>
      <c r="AX35" s="24"/>
      <c r="AY35" s="24"/>
      <c r="AZ35" s="24"/>
      <c r="BA35" s="23">
        <v>104</v>
      </c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ht="29.25">
      <c r="A36" s="252" t="s">
        <v>80</v>
      </c>
      <c r="B36" s="258" t="s">
        <v>377</v>
      </c>
      <c r="C36" s="24"/>
      <c r="D36" s="24"/>
      <c r="E36" s="24"/>
      <c r="F36" s="24"/>
      <c r="G36" s="24"/>
      <c r="H36" s="24"/>
      <c r="I36" s="25">
        <f>I37+I38+I39</f>
        <v>2.295</v>
      </c>
      <c r="J36" s="24"/>
      <c r="K36" s="21" t="s">
        <v>388</v>
      </c>
      <c r="L36" s="24"/>
      <c r="M36" s="24"/>
      <c r="N36" s="24"/>
      <c r="O36" s="24"/>
      <c r="P36" s="24"/>
      <c r="Q36" s="24"/>
      <c r="R36" s="21" t="s">
        <v>388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5">
        <f>AT37+AT38+AT39</f>
        <v>2.295</v>
      </c>
      <c r="AU36" s="24"/>
      <c r="AV36" s="24"/>
      <c r="AW36" s="24"/>
      <c r="AX36" s="24"/>
      <c r="AY36" s="24"/>
      <c r="AZ36" s="24"/>
      <c r="BA36" s="21" t="s">
        <v>388</v>
      </c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ht="33">
      <c r="A37" s="253" t="s">
        <v>418</v>
      </c>
      <c r="B37" s="259" t="s">
        <v>404</v>
      </c>
      <c r="C37" s="24"/>
      <c r="D37" s="24"/>
      <c r="E37" s="24"/>
      <c r="F37" s="24"/>
      <c r="G37" s="24"/>
      <c r="H37" s="24"/>
      <c r="I37" s="26">
        <v>0.41</v>
      </c>
      <c r="J37" s="24"/>
      <c r="K37" s="23" t="s">
        <v>388</v>
      </c>
      <c r="L37" s="24"/>
      <c r="M37" s="24"/>
      <c r="N37" s="24"/>
      <c r="O37" s="24"/>
      <c r="P37" s="24"/>
      <c r="Q37" s="24"/>
      <c r="R37" s="23" t="s">
        <v>388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6">
        <v>0.41</v>
      </c>
      <c r="AU37" s="24"/>
      <c r="AV37" s="24"/>
      <c r="AW37" s="24"/>
      <c r="AX37" s="24"/>
      <c r="AY37" s="24"/>
      <c r="AZ37" s="24"/>
      <c r="BA37" s="23" t="s">
        <v>388</v>
      </c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ht="33">
      <c r="A38" s="253" t="s">
        <v>405</v>
      </c>
      <c r="B38" s="259" t="s">
        <v>406</v>
      </c>
      <c r="C38" s="24"/>
      <c r="D38" s="24"/>
      <c r="E38" s="24"/>
      <c r="F38" s="24"/>
      <c r="G38" s="24"/>
      <c r="H38" s="24"/>
      <c r="I38" s="26">
        <v>0.533</v>
      </c>
      <c r="J38" s="24"/>
      <c r="K38" s="23" t="s">
        <v>388</v>
      </c>
      <c r="L38" s="24"/>
      <c r="M38" s="24"/>
      <c r="N38" s="24"/>
      <c r="O38" s="24"/>
      <c r="P38" s="24"/>
      <c r="Q38" s="24"/>
      <c r="R38" s="23" t="s">
        <v>388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6">
        <v>0.533</v>
      </c>
      <c r="AU38" s="24"/>
      <c r="AV38" s="24"/>
      <c r="AW38" s="24"/>
      <c r="AX38" s="24"/>
      <c r="AY38" s="24"/>
      <c r="AZ38" s="24"/>
      <c r="BA38" s="23" t="s">
        <v>388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ht="33">
      <c r="A39" s="253" t="s">
        <v>407</v>
      </c>
      <c r="B39" s="259" t="s">
        <v>408</v>
      </c>
      <c r="C39" s="24"/>
      <c r="D39" s="24"/>
      <c r="E39" s="24"/>
      <c r="F39" s="24"/>
      <c r="G39" s="24"/>
      <c r="H39" s="24"/>
      <c r="I39" s="26">
        <v>1.352</v>
      </c>
      <c r="J39" s="24"/>
      <c r="K39" s="23" t="s">
        <v>388</v>
      </c>
      <c r="L39" s="24"/>
      <c r="M39" s="24"/>
      <c r="N39" s="24"/>
      <c r="O39" s="24"/>
      <c r="P39" s="24"/>
      <c r="Q39" s="24"/>
      <c r="R39" s="23" t="s">
        <v>388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6">
        <v>1.352</v>
      </c>
      <c r="AU39" s="24"/>
      <c r="AV39" s="24"/>
      <c r="AW39" s="24"/>
      <c r="AX39" s="24"/>
      <c r="AY39" s="24"/>
      <c r="AZ39" s="24"/>
      <c r="BA39" s="23" t="s">
        <v>388</v>
      </c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ht="16.5">
      <c r="A40" s="253" t="s">
        <v>409</v>
      </c>
      <c r="B40" s="260" t="s">
        <v>410</v>
      </c>
      <c r="C40" s="24"/>
      <c r="D40" s="24"/>
      <c r="E40" s="24"/>
      <c r="F40" s="24"/>
      <c r="G40" s="24"/>
      <c r="H40" s="24"/>
      <c r="I40" s="233" t="s">
        <v>388</v>
      </c>
      <c r="J40" s="24"/>
      <c r="K40" s="23" t="s">
        <v>388</v>
      </c>
      <c r="L40" s="24"/>
      <c r="M40" s="24"/>
      <c r="N40" s="24"/>
      <c r="O40" s="24"/>
      <c r="P40" s="24"/>
      <c r="Q40" s="24"/>
      <c r="R40" s="23" t="s">
        <v>388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3" t="s">
        <v>388</v>
      </c>
      <c r="AU40" s="24"/>
      <c r="AV40" s="24"/>
      <c r="AW40" s="24"/>
      <c r="AX40" s="24"/>
      <c r="AY40" s="24"/>
      <c r="AZ40" s="24"/>
      <c r="BA40" s="23" t="s">
        <v>388</v>
      </c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ht="16.5">
      <c r="A41" s="253" t="s">
        <v>411</v>
      </c>
      <c r="B41" s="260" t="s">
        <v>412</v>
      </c>
      <c r="C41" s="24"/>
      <c r="D41" s="24"/>
      <c r="E41" s="24"/>
      <c r="F41" s="24"/>
      <c r="G41" s="24"/>
      <c r="H41" s="24"/>
      <c r="I41" s="233" t="s">
        <v>388</v>
      </c>
      <c r="J41" s="24"/>
      <c r="K41" s="23" t="s">
        <v>388</v>
      </c>
      <c r="L41" s="24"/>
      <c r="M41" s="24"/>
      <c r="N41" s="24"/>
      <c r="O41" s="24"/>
      <c r="P41" s="24"/>
      <c r="Q41" s="24"/>
      <c r="R41" s="23" t="s">
        <v>388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33" t="s">
        <v>388</v>
      </c>
      <c r="AU41" s="24"/>
      <c r="AV41" s="24"/>
      <c r="AW41" s="24"/>
      <c r="AX41" s="24"/>
      <c r="AY41" s="24"/>
      <c r="AZ41" s="24"/>
      <c r="BA41" s="23" t="s">
        <v>388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ht="19.5">
      <c r="A42" s="252" t="s">
        <v>81</v>
      </c>
      <c r="B42" s="258" t="s">
        <v>378</v>
      </c>
      <c r="C42" s="24"/>
      <c r="D42" s="24"/>
      <c r="E42" s="24"/>
      <c r="F42" s="24"/>
      <c r="G42" s="24"/>
      <c r="H42" s="24"/>
      <c r="I42" s="25" t="s">
        <v>388</v>
      </c>
      <c r="J42" s="24"/>
      <c r="K42" s="21">
        <f>K43+K44+K45+K46</f>
        <v>13</v>
      </c>
      <c r="L42" s="24"/>
      <c r="M42" s="24"/>
      <c r="N42" s="24"/>
      <c r="O42" s="24"/>
      <c r="P42" s="24"/>
      <c r="Q42" s="24"/>
      <c r="R42" s="21">
        <f>R44</f>
        <v>10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5" t="s">
        <v>388</v>
      </c>
      <c r="AU42" s="24"/>
      <c r="AV42" s="24"/>
      <c r="AW42" s="24"/>
      <c r="AX42" s="24"/>
      <c r="AY42" s="24"/>
      <c r="AZ42" s="24"/>
      <c r="BA42" s="21">
        <f>BA44</f>
        <v>10</v>
      </c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ht="16.5">
      <c r="A43" s="253" t="s">
        <v>419</v>
      </c>
      <c r="B43" s="259" t="s">
        <v>413</v>
      </c>
      <c r="C43" s="24"/>
      <c r="D43" s="24"/>
      <c r="E43" s="24"/>
      <c r="F43" s="24"/>
      <c r="G43" s="24"/>
      <c r="H43" s="24"/>
      <c r="I43" s="233" t="s">
        <v>388</v>
      </c>
      <c r="J43" s="24"/>
      <c r="K43" s="23">
        <v>1</v>
      </c>
      <c r="L43" s="24"/>
      <c r="M43" s="24"/>
      <c r="N43" s="24"/>
      <c r="O43" s="24"/>
      <c r="P43" s="24"/>
      <c r="Q43" s="24"/>
      <c r="R43" s="23" t="s">
        <v>388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33" t="s">
        <v>388</v>
      </c>
      <c r="AU43" s="24"/>
      <c r="AV43" s="24"/>
      <c r="AW43" s="24"/>
      <c r="AX43" s="24"/>
      <c r="AY43" s="24"/>
      <c r="AZ43" s="24"/>
      <c r="BA43" s="23" t="s">
        <v>388</v>
      </c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ht="24.75">
      <c r="A44" s="253" t="s">
        <v>364</v>
      </c>
      <c r="B44" s="259" t="s">
        <v>379</v>
      </c>
      <c r="C44" s="24"/>
      <c r="D44" s="24"/>
      <c r="E44" s="24"/>
      <c r="F44" s="24"/>
      <c r="G44" s="24"/>
      <c r="H44" s="24"/>
      <c r="I44" s="233" t="s">
        <v>388</v>
      </c>
      <c r="J44" s="24"/>
      <c r="K44" s="23">
        <v>10</v>
      </c>
      <c r="L44" s="24"/>
      <c r="M44" s="24"/>
      <c r="N44" s="24"/>
      <c r="O44" s="24"/>
      <c r="P44" s="24"/>
      <c r="Q44" s="24"/>
      <c r="R44" s="23">
        <v>10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3" t="s">
        <v>388</v>
      </c>
      <c r="AU44" s="24"/>
      <c r="AV44" s="24"/>
      <c r="AW44" s="24"/>
      <c r="AX44" s="24"/>
      <c r="AY44" s="24"/>
      <c r="AZ44" s="24"/>
      <c r="BA44" s="23">
        <v>10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ht="16.5">
      <c r="A45" s="253" t="s">
        <v>420</v>
      </c>
      <c r="B45" s="261" t="s">
        <v>414</v>
      </c>
      <c r="C45" s="24"/>
      <c r="D45" s="24"/>
      <c r="E45" s="24"/>
      <c r="F45" s="24"/>
      <c r="G45" s="24"/>
      <c r="H45" s="24"/>
      <c r="I45" s="233" t="s">
        <v>388</v>
      </c>
      <c r="J45" s="24"/>
      <c r="K45" s="23">
        <v>1</v>
      </c>
      <c r="L45" s="24"/>
      <c r="M45" s="24"/>
      <c r="N45" s="24"/>
      <c r="O45" s="24"/>
      <c r="P45" s="24"/>
      <c r="Q45" s="24"/>
      <c r="R45" s="23" t="s">
        <v>388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33" t="s">
        <v>388</v>
      </c>
      <c r="AU45" s="24"/>
      <c r="AV45" s="24"/>
      <c r="AW45" s="24"/>
      <c r="AX45" s="24"/>
      <c r="AY45" s="24"/>
      <c r="AZ45" s="24"/>
      <c r="BA45" s="23" t="s">
        <v>388</v>
      </c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ht="16.5">
      <c r="A46" s="253" t="s">
        <v>421</v>
      </c>
      <c r="B46" s="261" t="s">
        <v>415</v>
      </c>
      <c r="C46" s="24"/>
      <c r="D46" s="24"/>
      <c r="E46" s="24"/>
      <c r="F46" s="24"/>
      <c r="G46" s="24"/>
      <c r="H46" s="24"/>
      <c r="I46" s="233" t="s">
        <v>388</v>
      </c>
      <c r="J46" s="24"/>
      <c r="K46" s="23">
        <v>1</v>
      </c>
      <c r="L46" s="24"/>
      <c r="M46" s="24"/>
      <c r="N46" s="24"/>
      <c r="O46" s="24"/>
      <c r="P46" s="24"/>
      <c r="Q46" s="24"/>
      <c r="R46" s="23" t="s">
        <v>388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33" t="s">
        <v>388</v>
      </c>
      <c r="AU46" s="24"/>
      <c r="AV46" s="24"/>
      <c r="AW46" s="24"/>
      <c r="AX46" s="24"/>
      <c r="AY46" s="24"/>
      <c r="AZ46" s="24"/>
      <c r="BA46" s="23" t="s">
        <v>388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ht="10.5">
      <c r="A47" s="102" t="s">
        <v>4</v>
      </c>
      <c r="B47" s="103"/>
      <c r="C47" s="104"/>
      <c r="D47" s="4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44"/>
    </row>
    <row r="48" ht="3" customHeight="1"/>
    <row r="49" ht="10.5">
      <c r="A49" s="12" t="s">
        <v>345</v>
      </c>
    </row>
    <row r="50" ht="10.5">
      <c r="A50" s="12" t="s">
        <v>346</v>
      </c>
    </row>
    <row r="53" spans="1:13" ht="10.5" customHeight="1">
      <c r="A53" s="105" t="s">
        <v>395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</row>
  </sheetData>
  <sheetProtection/>
  <mergeCells count="34">
    <mergeCell ref="A53:M53"/>
    <mergeCell ref="CA2:CD2"/>
    <mergeCell ref="A3:AK3"/>
    <mergeCell ref="L4:M4"/>
    <mergeCell ref="N4:O4"/>
    <mergeCell ref="P4:Q4"/>
    <mergeCell ref="L6:Z6"/>
    <mergeCell ref="L7:Z7"/>
    <mergeCell ref="P9:Q9"/>
    <mergeCell ref="O11:AB11"/>
    <mergeCell ref="O12:AB12"/>
    <mergeCell ref="A14:A17"/>
    <mergeCell ref="B14:B17"/>
    <mergeCell ref="C14:C17"/>
    <mergeCell ref="D14:D17"/>
    <mergeCell ref="E14:AK14"/>
    <mergeCell ref="AG16:AK16"/>
    <mergeCell ref="BP16:BV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A47:C47"/>
    <mergeCell ref="AL16:AM16"/>
    <mergeCell ref="AN16:AT16"/>
    <mergeCell ref="AU16:BA16"/>
    <mergeCell ref="BB16:BH16"/>
    <mergeCell ref="BI16:BO16"/>
    <mergeCell ref="Z16:AF16"/>
  </mergeCells>
  <printOptions/>
  <pageMargins left="0.24" right="0.18" top="0.29" bottom="0.3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2"/>
  <sheetViews>
    <sheetView zoomScalePageLayoutView="0" workbookViewId="0" topLeftCell="A16">
      <selection activeCell="AN24" sqref="AN24"/>
    </sheetView>
  </sheetViews>
  <sheetFormatPr defaultColWidth="9.00390625" defaultRowHeight="12.75"/>
  <cols>
    <col min="1" max="1" width="5.75390625" style="12" customWidth="1"/>
    <col min="2" max="2" width="20.125" style="12" customWidth="1"/>
    <col min="3" max="4" width="8.625" style="12" customWidth="1"/>
    <col min="5" max="6" width="2.75390625" style="12" customWidth="1"/>
    <col min="7" max="7" width="4.125" style="12" customWidth="1"/>
    <col min="8" max="8" width="2.75390625" style="12" customWidth="1"/>
    <col min="9" max="9" width="3.25390625" style="12" customWidth="1"/>
    <col min="10" max="13" width="2.75390625" style="12" customWidth="1"/>
    <col min="14" max="14" width="3.25390625" style="12" customWidth="1"/>
    <col min="15" max="33" width="2.75390625" style="12" customWidth="1"/>
    <col min="34" max="34" width="4.25390625" style="12" customWidth="1"/>
    <col min="35" max="38" width="2.75390625" style="12" customWidth="1"/>
    <col min="39" max="39" width="4.125" style="12" customWidth="1"/>
    <col min="40" max="59" width="2.75390625" style="12" customWidth="1"/>
    <col min="60" max="60" width="7.625" style="12" customWidth="1"/>
    <col min="61" max="16384" width="9.125" style="12" customWidth="1"/>
  </cols>
  <sheetData>
    <row r="1" ht="10.5">
      <c r="BH1" s="13" t="s">
        <v>331</v>
      </c>
    </row>
    <row r="2" spans="56:60" ht="21" customHeight="1">
      <c r="BD2" s="92" t="s">
        <v>5</v>
      </c>
      <c r="BE2" s="92"/>
      <c r="BF2" s="92"/>
      <c r="BG2" s="92"/>
      <c r="BH2" s="92"/>
    </row>
    <row r="3" spans="1:60" ht="9.75" customHeight="1">
      <c r="A3" s="93" t="s">
        <v>332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</row>
    <row r="4" spans="21:28" ht="10.5">
      <c r="U4" s="13" t="s">
        <v>28</v>
      </c>
      <c r="V4" s="94" t="s">
        <v>362</v>
      </c>
      <c r="W4" s="94"/>
      <c r="X4" s="93" t="s">
        <v>45</v>
      </c>
      <c r="Y4" s="93"/>
      <c r="Z4" s="94" t="s">
        <v>397</v>
      </c>
      <c r="AA4" s="94"/>
      <c r="AB4" s="12" t="s">
        <v>30</v>
      </c>
    </row>
    <row r="5" ht="9" customHeight="1"/>
    <row r="6" spans="21:39" ht="10.5">
      <c r="U6" s="17" t="s">
        <v>333</v>
      </c>
      <c r="V6" s="95" t="s">
        <v>383</v>
      </c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</row>
    <row r="7" spans="22:39" ht="10.5" customHeight="1">
      <c r="V7" s="96" t="s">
        <v>7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</row>
    <row r="8" ht="9" customHeight="1"/>
    <row r="9" spans="25:28" ht="10.5">
      <c r="Y9" s="13" t="s">
        <v>8</v>
      </c>
      <c r="Z9" s="94" t="s">
        <v>397</v>
      </c>
      <c r="AA9" s="94"/>
      <c r="AB9" s="12" t="s">
        <v>9</v>
      </c>
    </row>
    <row r="10" ht="9" customHeight="1"/>
    <row r="11" spans="24:44" ht="10.5" customHeight="1">
      <c r="X11" s="13" t="s">
        <v>10</v>
      </c>
      <c r="Y11" s="155" t="s">
        <v>382</v>
      </c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</row>
    <row r="12" spans="25:41" ht="10.5">
      <c r="Y12" s="96" t="s">
        <v>11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5:9" ht="9" customHeight="1">
      <c r="E13" s="15"/>
      <c r="F13" s="15"/>
      <c r="G13" s="15"/>
      <c r="H13" s="15"/>
      <c r="I13" s="15"/>
    </row>
    <row r="14" spans="1:60" ht="15" customHeight="1">
      <c r="A14" s="86" t="s">
        <v>12</v>
      </c>
      <c r="B14" s="86" t="s">
        <v>13</v>
      </c>
      <c r="C14" s="86" t="s">
        <v>14</v>
      </c>
      <c r="D14" s="86" t="s">
        <v>334</v>
      </c>
      <c r="E14" s="108" t="s">
        <v>335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0"/>
      <c r="BC14" s="112" t="s">
        <v>336</v>
      </c>
      <c r="BD14" s="113"/>
      <c r="BE14" s="113"/>
      <c r="BF14" s="113"/>
      <c r="BG14" s="114"/>
      <c r="BH14" s="86" t="s">
        <v>3</v>
      </c>
    </row>
    <row r="15" spans="1:60" ht="15" customHeight="1">
      <c r="A15" s="87"/>
      <c r="B15" s="87"/>
      <c r="C15" s="87"/>
      <c r="D15" s="87"/>
      <c r="E15" s="89" t="s">
        <v>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 t="s">
        <v>1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1"/>
      <c r="BC15" s="139"/>
      <c r="BD15" s="140"/>
      <c r="BE15" s="140"/>
      <c r="BF15" s="140"/>
      <c r="BG15" s="141"/>
      <c r="BH15" s="87"/>
    </row>
    <row r="16" spans="1:60" ht="15" customHeight="1">
      <c r="A16" s="87"/>
      <c r="B16" s="87"/>
      <c r="C16" s="87"/>
      <c r="D16" s="87"/>
      <c r="E16" s="89" t="s">
        <v>18</v>
      </c>
      <c r="F16" s="90"/>
      <c r="G16" s="90"/>
      <c r="H16" s="90"/>
      <c r="I16" s="91"/>
      <c r="J16" s="89" t="s">
        <v>19</v>
      </c>
      <c r="K16" s="90"/>
      <c r="L16" s="90"/>
      <c r="M16" s="90"/>
      <c r="N16" s="91"/>
      <c r="O16" s="89" t="s">
        <v>20</v>
      </c>
      <c r="P16" s="90"/>
      <c r="Q16" s="90"/>
      <c r="R16" s="90"/>
      <c r="S16" s="91"/>
      <c r="T16" s="89" t="s">
        <v>21</v>
      </c>
      <c r="U16" s="90"/>
      <c r="V16" s="90"/>
      <c r="W16" s="90"/>
      <c r="X16" s="91"/>
      <c r="Y16" s="89" t="s">
        <v>22</v>
      </c>
      <c r="Z16" s="90"/>
      <c r="AA16" s="90"/>
      <c r="AB16" s="90"/>
      <c r="AC16" s="91"/>
      <c r="AD16" s="89" t="s">
        <v>18</v>
      </c>
      <c r="AE16" s="90"/>
      <c r="AF16" s="90"/>
      <c r="AG16" s="90"/>
      <c r="AH16" s="91"/>
      <c r="AI16" s="89" t="s">
        <v>19</v>
      </c>
      <c r="AJ16" s="90"/>
      <c r="AK16" s="90"/>
      <c r="AL16" s="90"/>
      <c r="AM16" s="91"/>
      <c r="AN16" s="89" t="s">
        <v>20</v>
      </c>
      <c r="AO16" s="90"/>
      <c r="AP16" s="90"/>
      <c r="AQ16" s="90"/>
      <c r="AR16" s="91"/>
      <c r="AS16" s="89" t="s">
        <v>21</v>
      </c>
      <c r="AT16" s="90"/>
      <c r="AU16" s="90"/>
      <c r="AV16" s="90"/>
      <c r="AW16" s="91"/>
      <c r="AX16" s="89" t="s">
        <v>22</v>
      </c>
      <c r="AY16" s="90"/>
      <c r="AZ16" s="90"/>
      <c r="BA16" s="90"/>
      <c r="BB16" s="91"/>
      <c r="BC16" s="88"/>
      <c r="BD16" s="115"/>
      <c r="BE16" s="115"/>
      <c r="BF16" s="115"/>
      <c r="BG16" s="116"/>
      <c r="BH16" s="87"/>
    </row>
    <row r="17" spans="1:60" ht="33" customHeight="1">
      <c r="A17" s="87"/>
      <c r="B17" s="87"/>
      <c r="C17" s="87"/>
      <c r="D17" s="87"/>
      <c r="E17" s="46" t="s">
        <v>277</v>
      </c>
      <c r="F17" s="46" t="s">
        <v>278</v>
      </c>
      <c r="G17" s="46" t="s">
        <v>279</v>
      </c>
      <c r="H17" s="46" t="s">
        <v>136</v>
      </c>
      <c r="I17" s="46" t="s">
        <v>280</v>
      </c>
      <c r="J17" s="46" t="s">
        <v>277</v>
      </c>
      <c r="K17" s="46" t="s">
        <v>278</v>
      </c>
      <c r="L17" s="46" t="s">
        <v>279</v>
      </c>
      <c r="M17" s="46" t="s">
        <v>136</v>
      </c>
      <c r="N17" s="46" t="s">
        <v>280</v>
      </c>
      <c r="O17" s="46" t="s">
        <v>277</v>
      </c>
      <c r="P17" s="46" t="s">
        <v>278</v>
      </c>
      <c r="Q17" s="46" t="s">
        <v>279</v>
      </c>
      <c r="R17" s="46" t="s">
        <v>136</v>
      </c>
      <c r="S17" s="46" t="s">
        <v>280</v>
      </c>
      <c r="T17" s="46" t="s">
        <v>277</v>
      </c>
      <c r="U17" s="46" t="s">
        <v>278</v>
      </c>
      <c r="V17" s="46" t="s">
        <v>279</v>
      </c>
      <c r="W17" s="46" t="s">
        <v>136</v>
      </c>
      <c r="X17" s="46" t="s">
        <v>280</v>
      </c>
      <c r="Y17" s="46" t="s">
        <v>277</v>
      </c>
      <c r="Z17" s="46" t="s">
        <v>278</v>
      </c>
      <c r="AA17" s="46" t="s">
        <v>279</v>
      </c>
      <c r="AB17" s="46" t="s">
        <v>136</v>
      </c>
      <c r="AC17" s="46" t="s">
        <v>280</v>
      </c>
      <c r="AD17" s="46" t="s">
        <v>277</v>
      </c>
      <c r="AE17" s="46" t="s">
        <v>278</v>
      </c>
      <c r="AF17" s="46" t="s">
        <v>279</v>
      </c>
      <c r="AG17" s="46" t="s">
        <v>136</v>
      </c>
      <c r="AH17" s="46" t="s">
        <v>280</v>
      </c>
      <c r="AI17" s="46" t="s">
        <v>277</v>
      </c>
      <c r="AJ17" s="46" t="s">
        <v>278</v>
      </c>
      <c r="AK17" s="46" t="s">
        <v>279</v>
      </c>
      <c r="AL17" s="46" t="s">
        <v>136</v>
      </c>
      <c r="AM17" s="46" t="s">
        <v>280</v>
      </c>
      <c r="AN17" s="46" t="s">
        <v>277</v>
      </c>
      <c r="AO17" s="46" t="s">
        <v>278</v>
      </c>
      <c r="AP17" s="46" t="s">
        <v>279</v>
      </c>
      <c r="AQ17" s="46" t="s">
        <v>136</v>
      </c>
      <c r="AR17" s="46" t="s">
        <v>280</v>
      </c>
      <c r="AS17" s="46" t="s">
        <v>277</v>
      </c>
      <c r="AT17" s="46" t="s">
        <v>278</v>
      </c>
      <c r="AU17" s="46" t="s">
        <v>279</v>
      </c>
      <c r="AV17" s="46" t="s">
        <v>136</v>
      </c>
      <c r="AW17" s="46" t="s">
        <v>280</v>
      </c>
      <c r="AX17" s="46" t="s">
        <v>277</v>
      </c>
      <c r="AY17" s="46" t="s">
        <v>278</v>
      </c>
      <c r="AZ17" s="46" t="s">
        <v>279</v>
      </c>
      <c r="BA17" s="46" t="s">
        <v>136</v>
      </c>
      <c r="BB17" s="46" t="s">
        <v>280</v>
      </c>
      <c r="BC17" s="46" t="s">
        <v>277</v>
      </c>
      <c r="BD17" s="46" t="s">
        <v>278</v>
      </c>
      <c r="BE17" s="46" t="s">
        <v>279</v>
      </c>
      <c r="BF17" s="46" t="s">
        <v>136</v>
      </c>
      <c r="BG17" s="46" t="s">
        <v>280</v>
      </c>
      <c r="BH17" s="87"/>
    </row>
    <row r="18" spans="1:60" ht="10.5">
      <c r="A18" s="24">
        <v>1</v>
      </c>
      <c r="B18" s="24">
        <v>2</v>
      </c>
      <c r="C18" s="24">
        <v>3</v>
      </c>
      <c r="D18" s="24">
        <v>4</v>
      </c>
      <c r="E18" s="24" t="s">
        <v>101</v>
      </c>
      <c r="F18" s="24" t="s">
        <v>105</v>
      </c>
      <c r="G18" s="24" t="s">
        <v>106</v>
      </c>
      <c r="H18" s="24" t="s">
        <v>107</v>
      </c>
      <c r="I18" s="24" t="s">
        <v>108</v>
      </c>
      <c r="J18" s="24" t="s">
        <v>102</v>
      </c>
      <c r="K18" s="24" t="s">
        <v>103</v>
      </c>
      <c r="L18" s="24" t="s">
        <v>104</v>
      </c>
      <c r="M18" s="24" t="s">
        <v>281</v>
      </c>
      <c r="N18" s="24" t="s">
        <v>282</v>
      </c>
      <c r="O18" s="24" t="s">
        <v>285</v>
      </c>
      <c r="P18" s="24" t="s">
        <v>286</v>
      </c>
      <c r="Q18" s="24" t="s">
        <v>287</v>
      </c>
      <c r="R18" s="24" t="s">
        <v>288</v>
      </c>
      <c r="S18" s="24" t="s">
        <v>289</v>
      </c>
      <c r="T18" s="24" t="s">
        <v>292</v>
      </c>
      <c r="U18" s="24" t="s">
        <v>293</v>
      </c>
      <c r="V18" s="24" t="s">
        <v>294</v>
      </c>
      <c r="W18" s="24" t="s">
        <v>295</v>
      </c>
      <c r="X18" s="24" t="s">
        <v>296</v>
      </c>
      <c r="Y18" s="24" t="s">
        <v>299</v>
      </c>
      <c r="Z18" s="24" t="s">
        <v>300</v>
      </c>
      <c r="AA18" s="24" t="s">
        <v>301</v>
      </c>
      <c r="AB18" s="24" t="s">
        <v>302</v>
      </c>
      <c r="AC18" s="24" t="s">
        <v>303</v>
      </c>
      <c r="AD18" s="24" t="s">
        <v>111</v>
      </c>
      <c r="AE18" s="24" t="s">
        <v>115</v>
      </c>
      <c r="AF18" s="24" t="s">
        <v>116</v>
      </c>
      <c r="AG18" s="24" t="s">
        <v>117</v>
      </c>
      <c r="AH18" s="24" t="s">
        <v>118</v>
      </c>
      <c r="AI18" s="24" t="s">
        <v>112</v>
      </c>
      <c r="AJ18" s="24" t="s">
        <v>113</v>
      </c>
      <c r="AK18" s="24" t="s">
        <v>114</v>
      </c>
      <c r="AL18" s="24" t="s">
        <v>306</v>
      </c>
      <c r="AM18" s="24" t="s">
        <v>307</v>
      </c>
      <c r="AN18" s="24" t="s">
        <v>310</v>
      </c>
      <c r="AO18" s="24" t="s">
        <v>311</v>
      </c>
      <c r="AP18" s="24" t="s">
        <v>312</v>
      </c>
      <c r="AQ18" s="24" t="s">
        <v>313</v>
      </c>
      <c r="AR18" s="24" t="s">
        <v>314</v>
      </c>
      <c r="AS18" s="24" t="s">
        <v>317</v>
      </c>
      <c r="AT18" s="24" t="s">
        <v>318</v>
      </c>
      <c r="AU18" s="24" t="s">
        <v>319</v>
      </c>
      <c r="AV18" s="24" t="s">
        <v>320</v>
      </c>
      <c r="AW18" s="24" t="s">
        <v>321</v>
      </c>
      <c r="AX18" s="24" t="s">
        <v>324</v>
      </c>
      <c r="AY18" s="24" t="s">
        <v>325</v>
      </c>
      <c r="AZ18" s="24" t="s">
        <v>326</v>
      </c>
      <c r="BA18" s="24" t="s">
        <v>327</v>
      </c>
      <c r="BB18" s="24" t="s">
        <v>328</v>
      </c>
      <c r="BC18" s="24" t="s">
        <v>121</v>
      </c>
      <c r="BD18" s="24" t="s">
        <v>122</v>
      </c>
      <c r="BE18" s="24" t="s">
        <v>123</v>
      </c>
      <c r="BF18" s="24" t="s">
        <v>124</v>
      </c>
      <c r="BG18" s="24" t="s">
        <v>125</v>
      </c>
      <c r="BH18" s="24">
        <v>8</v>
      </c>
    </row>
    <row r="19" spans="1:60" ht="19.5">
      <c r="A19" s="252" t="s">
        <v>355</v>
      </c>
      <c r="B19" s="257" t="s">
        <v>4</v>
      </c>
      <c r="C19" s="24"/>
      <c r="D19" s="24"/>
      <c r="E19" s="24"/>
      <c r="F19" s="24"/>
      <c r="G19" s="25">
        <f>G21+G23</f>
        <v>5.875</v>
      </c>
      <c r="H19" s="24"/>
      <c r="I19" s="21">
        <f>I21+I25</f>
        <v>431</v>
      </c>
      <c r="J19" s="24"/>
      <c r="K19" s="24"/>
      <c r="L19" s="21" t="s">
        <v>388</v>
      </c>
      <c r="M19" s="24"/>
      <c r="N19" s="21">
        <f>N21+N25</f>
        <v>114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1" t="s">
        <v>388</v>
      </c>
      <c r="AG19" s="24"/>
      <c r="AH19" s="21">
        <f>AH21+AH25</f>
        <v>114</v>
      </c>
      <c r="AI19" s="24"/>
      <c r="AJ19" s="24"/>
      <c r="AK19" s="24"/>
      <c r="AL19" s="24"/>
      <c r="AM19" s="21">
        <f>AM21+AM25</f>
        <v>114</v>
      </c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 ht="19.5">
      <c r="A20" s="252" t="s">
        <v>356</v>
      </c>
      <c r="B20" s="257" t="s">
        <v>365</v>
      </c>
      <c r="C20" s="24"/>
      <c r="D20" s="24"/>
      <c r="E20" s="24"/>
      <c r="F20" s="24"/>
      <c r="G20" s="25" t="s">
        <v>388</v>
      </c>
      <c r="H20" s="24"/>
      <c r="I20" s="21" t="s">
        <v>388</v>
      </c>
      <c r="J20" s="24"/>
      <c r="K20" s="24"/>
      <c r="L20" s="21" t="s">
        <v>388</v>
      </c>
      <c r="M20" s="24"/>
      <c r="N20" s="21" t="s">
        <v>388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1" t="s">
        <v>388</v>
      </c>
      <c r="AG20" s="24"/>
      <c r="AH20" s="21" t="s">
        <v>388</v>
      </c>
      <c r="AI20" s="24"/>
      <c r="AJ20" s="24"/>
      <c r="AK20" s="24"/>
      <c r="AL20" s="24"/>
      <c r="AM20" s="21" t="s">
        <v>388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ht="19.5">
      <c r="A21" s="252" t="s">
        <v>357</v>
      </c>
      <c r="B21" s="257" t="s">
        <v>366</v>
      </c>
      <c r="C21" s="24"/>
      <c r="D21" s="24"/>
      <c r="E21" s="24"/>
      <c r="F21" s="24"/>
      <c r="G21" s="25">
        <f>G27</f>
        <v>3.58</v>
      </c>
      <c r="H21" s="24"/>
      <c r="I21" s="21">
        <f>I27</f>
        <v>418</v>
      </c>
      <c r="J21" s="24"/>
      <c r="K21" s="24"/>
      <c r="L21" s="21" t="s">
        <v>388</v>
      </c>
      <c r="M21" s="24"/>
      <c r="N21" s="21">
        <f>N27</f>
        <v>104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1" t="s">
        <v>388</v>
      </c>
      <c r="AG21" s="24"/>
      <c r="AH21" s="21">
        <f>AH27</f>
        <v>104</v>
      </c>
      <c r="AI21" s="24"/>
      <c r="AJ21" s="24"/>
      <c r="AK21" s="24"/>
      <c r="AL21" s="24"/>
      <c r="AM21" s="21">
        <f>AM27</f>
        <v>104</v>
      </c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0" ht="48.75">
      <c r="A22" s="252" t="s">
        <v>358</v>
      </c>
      <c r="B22" s="257" t="s">
        <v>367</v>
      </c>
      <c r="C22" s="24"/>
      <c r="D22" s="24"/>
      <c r="E22" s="24"/>
      <c r="F22" s="24"/>
      <c r="G22" s="25" t="s">
        <v>388</v>
      </c>
      <c r="H22" s="24"/>
      <c r="I22" s="21" t="s">
        <v>388</v>
      </c>
      <c r="J22" s="24"/>
      <c r="K22" s="24"/>
      <c r="L22" s="21" t="s">
        <v>388</v>
      </c>
      <c r="M22" s="24"/>
      <c r="N22" s="21" t="s">
        <v>388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1" t="s">
        <v>388</v>
      </c>
      <c r="AG22" s="24"/>
      <c r="AH22" s="21" t="s">
        <v>388</v>
      </c>
      <c r="AI22" s="24"/>
      <c r="AJ22" s="24"/>
      <c r="AK22" s="24"/>
      <c r="AL22" s="24"/>
      <c r="AM22" s="21" t="s">
        <v>388</v>
      </c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0" ht="29.25">
      <c r="A23" s="252" t="s">
        <v>359</v>
      </c>
      <c r="B23" s="257" t="s">
        <v>368</v>
      </c>
      <c r="C23" s="24"/>
      <c r="D23" s="24"/>
      <c r="E23" s="24"/>
      <c r="F23" s="24"/>
      <c r="G23" s="25">
        <f>G36</f>
        <v>2.295</v>
      </c>
      <c r="H23" s="24"/>
      <c r="I23" s="21" t="s">
        <v>388</v>
      </c>
      <c r="J23" s="24"/>
      <c r="K23" s="24"/>
      <c r="L23" s="21" t="s">
        <v>388</v>
      </c>
      <c r="M23" s="24"/>
      <c r="N23" s="21" t="s">
        <v>388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1" t="s">
        <v>388</v>
      </c>
      <c r="AG23" s="24"/>
      <c r="AH23" s="21" t="s">
        <v>388</v>
      </c>
      <c r="AI23" s="24"/>
      <c r="AJ23" s="24"/>
      <c r="AK23" s="24"/>
      <c r="AL23" s="24"/>
      <c r="AM23" s="21" t="s">
        <v>388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ht="29.25">
      <c r="A24" s="252" t="s">
        <v>360</v>
      </c>
      <c r="B24" s="257" t="s">
        <v>369</v>
      </c>
      <c r="C24" s="24"/>
      <c r="D24" s="24"/>
      <c r="E24" s="24"/>
      <c r="F24" s="24"/>
      <c r="G24" s="25" t="s">
        <v>388</v>
      </c>
      <c r="H24" s="24"/>
      <c r="I24" s="21" t="s">
        <v>388</v>
      </c>
      <c r="J24" s="24"/>
      <c r="K24" s="24"/>
      <c r="L24" s="21" t="s">
        <v>388</v>
      </c>
      <c r="M24" s="24"/>
      <c r="N24" s="21" t="s">
        <v>388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1" t="s">
        <v>388</v>
      </c>
      <c r="AG24" s="24"/>
      <c r="AH24" s="21" t="s">
        <v>388</v>
      </c>
      <c r="AI24" s="24"/>
      <c r="AJ24" s="24"/>
      <c r="AK24" s="24"/>
      <c r="AL24" s="24"/>
      <c r="AM24" s="21" t="s">
        <v>388</v>
      </c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ht="19.5">
      <c r="A25" s="252" t="s">
        <v>361</v>
      </c>
      <c r="B25" s="257" t="s">
        <v>370</v>
      </c>
      <c r="C25" s="24"/>
      <c r="D25" s="24"/>
      <c r="E25" s="24"/>
      <c r="F25" s="24"/>
      <c r="G25" s="25" t="s">
        <v>388</v>
      </c>
      <c r="H25" s="24"/>
      <c r="I25" s="21">
        <f>I42</f>
        <v>13</v>
      </c>
      <c r="J25" s="24"/>
      <c r="K25" s="24"/>
      <c r="L25" s="21" t="s">
        <v>388</v>
      </c>
      <c r="M25" s="24"/>
      <c r="N25" s="21">
        <f>N42</f>
        <v>10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1" t="s">
        <v>388</v>
      </c>
      <c r="AG25" s="24"/>
      <c r="AH25" s="21">
        <f>AH42</f>
        <v>10</v>
      </c>
      <c r="AI25" s="24"/>
      <c r="AJ25" s="24"/>
      <c r="AK25" s="24"/>
      <c r="AL25" s="24"/>
      <c r="AM25" s="21">
        <f>AM42</f>
        <v>10</v>
      </c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60" ht="10.5">
      <c r="A26" s="252" t="s">
        <v>362</v>
      </c>
      <c r="B26" s="257" t="s">
        <v>371</v>
      </c>
      <c r="C26" s="24"/>
      <c r="D26" s="24"/>
      <c r="E26" s="24"/>
      <c r="F26" s="24"/>
      <c r="G26" s="231" t="s">
        <v>388</v>
      </c>
      <c r="H26" s="24"/>
      <c r="I26" s="231" t="s">
        <v>388</v>
      </c>
      <c r="J26" s="24"/>
      <c r="K26" s="24"/>
      <c r="L26" s="231" t="s">
        <v>388</v>
      </c>
      <c r="M26" s="24"/>
      <c r="N26" s="231" t="s">
        <v>388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31" t="s">
        <v>388</v>
      </c>
      <c r="AG26" s="24"/>
      <c r="AH26" s="231" t="s">
        <v>388</v>
      </c>
      <c r="AI26" s="24"/>
      <c r="AJ26" s="24"/>
      <c r="AK26" s="24"/>
      <c r="AL26" s="24"/>
      <c r="AM26" s="231" t="s">
        <v>388</v>
      </c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1:60" ht="29.25">
      <c r="A27" s="252" t="s">
        <v>78</v>
      </c>
      <c r="B27" s="258" t="s">
        <v>372</v>
      </c>
      <c r="C27" s="24"/>
      <c r="D27" s="24"/>
      <c r="E27" s="24"/>
      <c r="F27" s="24"/>
      <c r="G27" s="25">
        <f>G29</f>
        <v>3.58</v>
      </c>
      <c r="H27" s="24"/>
      <c r="I27" s="21">
        <f>I34</f>
        <v>418</v>
      </c>
      <c r="J27" s="24"/>
      <c r="K27" s="24"/>
      <c r="L27" s="21" t="s">
        <v>388</v>
      </c>
      <c r="M27" s="24"/>
      <c r="N27" s="21">
        <f>N34</f>
        <v>104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1" t="s">
        <v>388</v>
      </c>
      <c r="AG27" s="24"/>
      <c r="AH27" s="21">
        <f>AH34</f>
        <v>104</v>
      </c>
      <c r="AI27" s="24"/>
      <c r="AJ27" s="24"/>
      <c r="AK27" s="24"/>
      <c r="AL27" s="24"/>
      <c r="AM27" s="21">
        <f>AM34</f>
        <v>104</v>
      </c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60" ht="39">
      <c r="A28" s="252" t="s">
        <v>189</v>
      </c>
      <c r="B28" s="257" t="s">
        <v>373</v>
      </c>
      <c r="C28" s="24"/>
      <c r="D28" s="24"/>
      <c r="E28" s="24"/>
      <c r="F28" s="24"/>
      <c r="G28" s="25">
        <f>G29</f>
        <v>3.58</v>
      </c>
      <c r="H28" s="24"/>
      <c r="I28" s="21" t="str">
        <f>I29</f>
        <v>нд</v>
      </c>
      <c r="J28" s="24"/>
      <c r="K28" s="24"/>
      <c r="L28" s="21" t="str">
        <f>L29</f>
        <v>нд</v>
      </c>
      <c r="M28" s="24"/>
      <c r="N28" s="21" t="str">
        <f>N29</f>
        <v>нд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1" t="str">
        <f>AF29</f>
        <v>нд</v>
      </c>
      <c r="AG28" s="24"/>
      <c r="AH28" s="21" t="str">
        <f>AH29</f>
        <v>нд</v>
      </c>
      <c r="AI28" s="24"/>
      <c r="AJ28" s="24"/>
      <c r="AK28" s="24"/>
      <c r="AL28" s="24"/>
      <c r="AM28" s="21" t="str">
        <f>AM29</f>
        <v>нд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0" ht="19.5">
      <c r="A29" s="252" t="s">
        <v>363</v>
      </c>
      <c r="B29" s="257" t="s">
        <v>374</v>
      </c>
      <c r="C29" s="24"/>
      <c r="D29" s="24"/>
      <c r="E29" s="24"/>
      <c r="F29" s="24"/>
      <c r="G29" s="25">
        <f>G30+G31+G32+G33</f>
        <v>3.58</v>
      </c>
      <c r="H29" s="24"/>
      <c r="I29" s="21" t="s">
        <v>388</v>
      </c>
      <c r="J29" s="24"/>
      <c r="K29" s="24"/>
      <c r="L29" s="21" t="s">
        <v>388</v>
      </c>
      <c r="M29" s="24"/>
      <c r="N29" s="21" t="s">
        <v>388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1" t="s">
        <v>388</v>
      </c>
      <c r="AG29" s="24"/>
      <c r="AH29" s="21" t="s">
        <v>388</v>
      </c>
      <c r="AI29" s="24"/>
      <c r="AJ29" s="24"/>
      <c r="AK29" s="24"/>
      <c r="AL29" s="24"/>
      <c r="AM29" s="21" t="s">
        <v>388</v>
      </c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60" ht="16.5">
      <c r="A30" s="253" t="s">
        <v>416</v>
      </c>
      <c r="B30" s="259" t="s">
        <v>398</v>
      </c>
      <c r="C30" s="24"/>
      <c r="D30" s="24"/>
      <c r="E30" s="24"/>
      <c r="F30" s="24"/>
      <c r="G30" s="26">
        <v>0.06</v>
      </c>
      <c r="H30" s="24"/>
      <c r="I30" s="23" t="s">
        <v>388</v>
      </c>
      <c r="J30" s="24"/>
      <c r="K30" s="24"/>
      <c r="L30" s="23" t="s">
        <v>388</v>
      </c>
      <c r="M30" s="24"/>
      <c r="N30" s="23" t="s">
        <v>388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3" t="s">
        <v>388</v>
      </c>
      <c r="AG30" s="24"/>
      <c r="AH30" s="23" t="s">
        <v>388</v>
      </c>
      <c r="AI30" s="24"/>
      <c r="AJ30" s="24"/>
      <c r="AK30" s="24"/>
      <c r="AL30" s="24"/>
      <c r="AM30" s="23" t="s">
        <v>388</v>
      </c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1:60" ht="16.5">
      <c r="A31" s="253" t="s">
        <v>417</v>
      </c>
      <c r="B31" s="259" t="s">
        <v>399</v>
      </c>
      <c r="C31" s="24"/>
      <c r="D31" s="24"/>
      <c r="E31" s="24"/>
      <c r="F31" s="24"/>
      <c r="G31" s="26">
        <v>0.12</v>
      </c>
      <c r="H31" s="24"/>
      <c r="I31" s="23" t="s">
        <v>388</v>
      </c>
      <c r="J31" s="24"/>
      <c r="K31" s="24"/>
      <c r="L31" s="23" t="s">
        <v>388</v>
      </c>
      <c r="M31" s="24"/>
      <c r="N31" s="23" t="s">
        <v>388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3" t="s">
        <v>388</v>
      </c>
      <c r="AG31" s="24"/>
      <c r="AH31" s="23" t="s">
        <v>388</v>
      </c>
      <c r="AI31" s="24"/>
      <c r="AJ31" s="24"/>
      <c r="AK31" s="24"/>
      <c r="AL31" s="24"/>
      <c r="AM31" s="23" t="s">
        <v>388</v>
      </c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60" ht="16.5">
      <c r="A32" s="253" t="s">
        <v>400</v>
      </c>
      <c r="B32" s="259" t="s">
        <v>401</v>
      </c>
      <c r="C32" s="24"/>
      <c r="D32" s="24"/>
      <c r="E32" s="24"/>
      <c r="F32" s="24"/>
      <c r="G32" s="26">
        <f>0.86+0.86</f>
        <v>1.72</v>
      </c>
      <c r="H32" s="24"/>
      <c r="I32" s="23" t="s">
        <v>388</v>
      </c>
      <c r="J32" s="24"/>
      <c r="K32" s="24"/>
      <c r="L32" s="23" t="s">
        <v>388</v>
      </c>
      <c r="M32" s="24"/>
      <c r="N32" s="23" t="s">
        <v>388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3" t="s">
        <v>388</v>
      </c>
      <c r="AG32" s="24"/>
      <c r="AH32" s="23" t="s">
        <v>388</v>
      </c>
      <c r="AI32" s="24"/>
      <c r="AJ32" s="24"/>
      <c r="AK32" s="24"/>
      <c r="AL32" s="24"/>
      <c r="AM32" s="23" t="s">
        <v>388</v>
      </c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1:60" ht="16.5">
      <c r="A33" s="253" t="s">
        <v>402</v>
      </c>
      <c r="B33" s="259" t="s">
        <v>403</v>
      </c>
      <c r="C33" s="24"/>
      <c r="D33" s="24"/>
      <c r="E33" s="24"/>
      <c r="F33" s="24"/>
      <c r="G33" s="26">
        <f>0.84+0.84</f>
        <v>1.68</v>
      </c>
      <c r="H33" s="24"/>
      <c r="I33" s="23" t="s">
        <v>388</v>
      </c>
      <c r="J33" s="24"/>
      <c r="K33" s="24"/>
      <c r="L33" s="23" t="s">
        <v>388</v>
      </c>
      <c r="M33" s="24"/>
      <c r="N33" s="23" t="s">
        <v>388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3" t="s">
        <v>388</v>
      </c>
      <c r="AG33" s="24"/>
      <c r="AH33" s="23" t="s">
        <v>388</v>
      </c>
      <c r="AI33" s="24"/>
      <c r="AJ33" s="24"/>
      <c r="AK33" s="24"/>
      <c r="AL33" s="24"/>
      <c r="AM33" s="23" t="s">
        <v>388</v>
      </c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0" ht="29.25">
      <c r="A34" s="252" t="s">
        <v>191</v>
      </c>
      <c r="B34" s="257" t="s">
        <v>375</v>
      </c>
      <c r="C34" s="24"/>
      <c r="D34" s="24"/>
      <c r="E34" s="24"/>
      <c r="F34" s="24"/>
      <c r="G34" s="25" t="str">
        <f>G35</f>
        <v>нд</v>
      </c>
      <c r="H34" s="24"/>
      <c r="I34" s="21">
        <f>I35</f>
        <v>418</v>
      </c>
      <c r="J34" s="24"/>
      <c r="K34" s="24"/>
      <c r="L34" s="21" t="str">
        <f>L35</f>
        <v>нд</v>
      </c>
      <c r="M34" s="24"/>
      <c r="N34" s="21">
        <f>N35</f>
        <v>104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1" t="str">
        <f>AF35</f>
        <v>нд</v>
      </c>
      <c r="AG34" s="24"/>
      <c r="AH34" s="21">
        <f>AH35</f>
        <v>104</v>
      </c>
      <c r="AI34" s="24"/>
      <c r="AJ34" s="24"/>
      <c r="AK34" s="24"/>
      <c r="AL34" s="24"/>
      <c r="AM34" s="21">
        <f>AM35</f>
        <v>104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ht="16.5">
      <c r="A35" s="253" t="s">
        <v>193</v>
      </c>
      <c r="B35" s="260" t="s">
        <v>376</v>
      </c>
      <c r="C35" s="24"/>
      <c r="D35" s="24"/>
      <c r="E35" s="24"/>
      <c r="F35" s="24"/>
      <c r="G35" s="233" t="s">
        <v>388</v>
      </c>
      <c r="H35" s="24"/>
      <c r="I35" s="23">
        <v>418</v>
      </c>
      <c r="J35" s="24"/>
      <c r="K35" s="24"/>
      <c r="L35" s="23" t="s">
        <v>388</v>
      </c>
      <c r="M35" s="24"/>
      <c r="N35" s="23">
        <v>104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3" t="s">
        <v>388</v>
      </c>
      <c r="AG35" s="24"/>
      <c r="AH35" s="23">
        <v>104</v>
      </c>
      <c r="AI35" s="24"/>
      <c r="AJ35" s="24"/>
      <c r="AK35" s="24"/>
      <c r="AL35" s="24"/>
      <c r="AM35" s="23">
        <v>104</v>
      </c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60" ht="29.25">
      <c r="A36" s="252" t="s">
        <v>80</v>
      </c>
      <c r="B36" s="258" t="s">
        <v>377</v>
      </c>
      <c r="C36" s="24"/>
      <c r="D36" s="24"/>
      <c r="E36" s="24"/>
      <c r="F36" s="24"/>
      <c r="G36" s="25">
        <f>G37+G38+G39</f>
        <v>2.295</v>
      </c>
      <c r="H36" s="24"/>
      <c r="I36" s="21" t="s">
        <v>388</v>
      </c>
      <c r="J36" s="24"/>
      <c r="K36" s="24"/>
      <c r="L36" s="21" t="s">
        <v>388</v>
      </c>
      <c r="M36" s="24"/>
      <c r="N36" s="21" t="s">
        <v>388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1" t="s">
        <v>388</v>
      </c>
      <c r="AG36" s="24"/>
      <c r="AH36" s="21" t="s">
        <v>388</v>
      </c>
      <c r="AI36" s="24"/>
      <c r="AJ36" s="24"/>
      <c r="AK36" s="24"/>
      <c r="AL36" s="24"/>
      <c r="AM36" s="21" t="s">
        <v>388</v>
      </c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ht="33">
      <c r="A37" s="253" t="s">
        <v>418</v>
      </c>
      <c r="B37" s="259" t="s">
        <v>404</v>
      </c>
      <c r="C37" s="24"/>
      <c r="D37" s="24"/>
      <c r="E37" s="24"/>
      <c r="F37" s="24"/>
      <c r="G37" s="26">
        <v>0.41</v>
      </c>
      <c r="H37" s="24"/>
      <c r="I37" s="23" t="s">
        <v>388</v>
      </c>
      <c r="J37" s="24"/>
      <c r="K37" s="24"/>
      <c r="L37" s="23" t="s">
        <v>388</v>
      </c>
      <c r="M37" s="24"/>
      <c r="N37" s="23" t="s">
        <v>388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3" t="s">
        <v>388</v>
      </c>
      <c r="AG37" s="24"/>
      <c r="AH37" s="23" t="s">
        <v>388</v>
      </c>
      <c r="AI37" s="24"/>
      <c r="AJ37" s="24"/>
      <c r="AK37" s="24"/>
      <c r="AL37" s="24"/>
      <c r="AM37" s="23" t="s">
        <v>388</v>
      </c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ht="33">
      <c r="A38" s="253" t="s">
        <v>405</v>
      </c>
      <c r="B38" s="259" t="s">
        <v>406</v>
      </c>
      <c r="C38" s="24"/>
      <c r="D38" s="24"/>
      <c r="E38" s="24"/>
      <c r="F38" s="24"/>
      <c r="G38" s="26">
        <v>0.533</v>
      </c>
      <c r="H38" s="24"/>
      <c r="I38" s="23" t="s">
        <v>388</v>
      </c>
      <c r="J38" s="24"/>
      <c r="K38" s="24"/>
      <c r="L38" s="23" t="s">
        <v>388</v>
      </c>
      <c r="M38" s="24"/>
      <c r="N38" s="23" t="s">
        <v>388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3" t="s">
        <v>388</v>
      </c>
      <c r="AG38" s="24"/>
      <c r="AH38" s="23" t="s">
        <v>388</v>
      </c>
      <c r="AI38" s="24"/>
      <c r="AJ38" s="24"/>
      <c r="AK38" s="24"/>
      <c r="AL38" s="24"/>
      <c r="AM38" s="23" t="s">
        <v>388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ht="33">
      <c r="A39" s="253" t="s">
        <v>407</v>
      </c>
      <c r="B39" s="259" t="s">
        <v>408</v>
      </c>
      <c r="C39" s="24"/>
      <c r="D39" s="24"/>
      <c r="E39" s="24"/>
      <c r="F39" s="24"/>
      <c r="G39" s="26">
        <v>1.352</v>
      </c>
      <c r="H39" s="24"/>
      <c r="I39" s="23" t="s">
        <v>388</v>
      </c>
      <c r="J39" s="24"/>
      <c r="K39" s="24"/>
      <c r="L39" s="23" t="s">
        <v>388</v>
      </c>
      <c r="M39" s="24"/>
      <c r="N39" s="23" t="s">
        <v>388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3" t="s">
        <v>388</v>
      </c>
      <c r="AG39" s="24"/>
      <c r="AH39" s="23" t="s">
        <v>388</v>
      </c>
      <c r="AI39" s="24"/>
      <c r="AJ39" s="24"/>
      <c r="AK39" s="24"/>
      <c r="AL39" s="24"/>
      <c r="AM39" s="23" t="s">
        <v>388</v>
      </c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60" ht="16.5">
      <c r="A40" s="253" t="s">
        <v>409</v>
      </c>
      <c r="B40" s="260" t="s">
        <v>410</v>
      </c>
      <c r="C40" s="24"/>
      <c r="D40" s="24"/>
      <c r="E40" s="24"/>
      <c r="F40" s="24"/>
      <c r="G40" s="233" t="s">
        <v>388</v>
      </c>
      <c r="H40" s="24"/>
      <c r="I40" s="23" t="s">
        <v>388</v>
      </c>
      <c r="J40" s="24"/>
      <c r="K40" s="24"/>
      <c r="L40" s="23" t="s">
        <v>388</v>
      </c>
      <c r="M40" s="24"/>
      <c r="N40" s="23" t="s">
        <v>388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3" t="s">
        <v>388</v>
      </c>
      <c r="AG40" s="24"/>
      <c r="AH40" s="23" t="s">
        <v>388</v>
      </c>
      <c r="AI40" s="24"/>
      <c r="AJ40" s="24"/>
      <c r="AK40" s="24"/>
      <c r="AL40" s="24"/>
      <c r="AM40" s="23" t="s">
        <v>388</v>
      </c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</row>
    <row r="41" spans="1:60" ht="16.5">
      <c r="A41" s="253" t="s">
        <v>411</v>
      </c>
      <c r="B41" s="260" t="s">
        <v>412</v>
      </c>
      <c r="C41" s="24"/>
      <c r="D41" s="24"/>
      <c r="E41" s="24"/>
      <c r="F41" s="24"/>
      <c r="G41" s="233" t="s">
        <v>388</v>
      </c>
      <c r="H41" s="24"/>
      <c r="I41" s="23" t="s">
        <v>388</v>
      </c>
      <c r="J41" s="24"/>
      <c r="K41" s="24"/>
      <c r="L41" s="23" t="s">
        <v>388</v>
      </c>
      <c r="M41" s="24"/>
      <c r="N41" s="23" t="s">
        <v>388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3" t="s">
        <v>388</v>
      </c>
      <c r="AG41" s="24"/>
      <c r="AH41" s="23" t="s">
        <v>388</v>
      </c>
      <c r="AI41" s="24"/>
      <c r="AJ41" s="24"/>
      <c r="AK41" s="24"/>
      <c r="AL41" s="24"/>
      <c r="AM41" s="23" t="s">
        <v>388</v>
      </c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</row>
    <row r="42" spans="1:60" ht="19.5">
      <c r="A42" s="252" t="s">
        <v>81</v>
      </c>
      <c r="B42" s="258" t="s">
        <v>378</v>
      </c>
      <c r="C42" s="24"/>
      <c r="D42" s="24"/>
      <c r="E42" s="24"/>
      <c r="F42" s="24"/>
      <c r="G42" s="25" t="s">
        <v>388</v>
      </c>
      <c r="H42" s="24"/>
      <c r="I42" s="21">
        <f>I43+I44+I45+I46</f>
        <v>13</v>
      </c>
      <c r="J42" s="24"/>
      <c r="K42" s="24"/>
      <c r="L42" s="21" t="s">
        <v>388</v>
      </c>
      <c r="M42" s="24"/>
      <c r="N42" s="21">
        <f>N44</f>
        <v>10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1" t="s">
        <v>388</v>
      </c>
      <c r="AG42" s="24"/>
      <c r="AH42" s="21">
        <f>AH44</f>
        <v>10</v>
      </c>
      <c r="AI42" s="24"/>
      <c r="AJ42" s="24"/>
      <c r="AK42" s="24"/>
      <c r="AL42" s="24"/>
      <c r="AM42" s="21">
        <f>AM44</f>
        <v>10</v>
      </c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</row>
    <row r="43" spans="1:60" ht="24.75">
      <c r="A43" s="253" t="s">
        <v>419</v>
      </c>
      <c r="B43" s="259" t="s">
        <v>413</v>
      </c>
      <c r="C43" s="24"/>
      <c r="D43" s="24"/>
      <c r="E43" s="24"/>
      <c r="F43" s="24"/>
      <c r="G43" s="233" t="s">
        <v>388</v>
      </c>
      <c r="H43" s="24"/>
      <c r="I43" s="23">
        <v>1</v>
      </c>
      <c r="J43" s="24"/>
      <c r="K43" s="24"/>
      <c r="L43" s="23" t="s">
        <v>388</v>
      </c>
      <c r="M43" s="24"/>
      <c r="N43" s="23" t="s">
        <v>388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3" t="s">
        <v>388</v>
      </c>
      <c r="AG43" s="24"/>
      <c r="AH43" s="23" t="s">
        <v>388</v>
      </c>
      <c r="AI43" s="24"/>
      <c r="AJ43" s="24"/>
      <c r="AK43" s="24"/>
      <c r="AL43" s="24"/>
      <c r="AM43" s="23" t="s">
        <v>388</v>
      </c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60" ht="33">
      <c r="A44" s="253" t="s">
        <v>364</v>
      </c>
      <c r="B44" s="259" t="s">
        <v>379</v>
      </c>
      <c r="C44" s="24"/>
      <c r="D44" s="24"/>
      <c r="E44" s="24"/>
      <c r="F44" s="24"/>
      <c r="G44" s="233" t="s">
        <v>388</v>
      </c>
      <c r="H44" s="24"/>
      <c r="I44" s="23">
        <v>10</v>
      </c>
      <c r="J44" s="24"/>
      <c r="K44" s="24"/>
      <c r="L44" s="23" t="s">
        <v>388</v>
      </c>
      <c r="M44" s="24"/>
      <c r="N44" s="23">
        <v>10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3" t="s">
        <v>388</v>
      </c>
      <c r="AG44" s="24"/>
      <c r="AH44" s="23">
        <v>10</v>
      </c>
      <c r="AI44" s="24"/>
      <c r="AJ44" s="24"/>
      <c r="AK44" s="24"/>
      <c r="AL44" s="24"/>
      <c r="AM44" s="23">
        <v>10</v>
      </c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</row>
    <row r="45" spans="1:60" ht="24.75">
      <c r="A45" s="253" t="s">
        <v>420</v>
      </c>
      <c r="B45" s="261" t="s">
        <v>414</v>
      </c>
      <c r="C45" s="24"/>
      <c r="D45" s="24"/>
      <c r="E45" s="24"/>
      <c r="F45" s="24"/>
      <c r="G45" s="233" t="s">
        <v>388</v>
      </c>
      <c r="H45" s="24"/>
      <c r="I45" s="23">
        <v>1</v>
      </c>
      <c r="J45" s="24"/>
      <c r="K45" s="24"/>
      <c r="L45" s="23" t="s">
        <v>388</v>
      </c>
      <c r="M45" s="24"/>
      <c r="N45" s="23" t="s">
        <v>388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3" t="s">
        <v>388</v>
      </c>
      <c r="AG45" s="24"/>
      <c r="AH45" s="23" t="s">
        <v>388</v>
      </c>
      <c r="AI45" s="24"/>
      <c r="AJ45" s="24"/>
      <c r="AK45" s="24"/>
      <c r="AL45" s="24"/>
      <c r="AM45" s="23" t="s">
        <v>388</v>
      </c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</row>
    <row r="46" spans="1:60" ht="24.75">
      <c r="A46" s="253" t="s">
        <v>421</v>
      </c>
      <c r="B46" s="261" t="s">
        <v>415</v>
      </c>
      <c r="C46" s="24"/>
      <c r="D46" s="24"/>
      <c r="E46" s="24"/>
      <c r="F46" s="24"/>
      <c r="G46" s="233" t="s">
        <v>388</v>
      </c>
      <c r="H46" s="24"/>
      <c r="I46" s="23">
        <v>1</v>
      </c>
      <c r="J46" s="24"/>
      <c r="K46" s="24"/>
      <c r="L46" s="23" t="s">
        <v>388</v>
      </c>
      <c r="M46" s="24"/>
      <c r="N46" s="23" t="s">
        <v>388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3" t="s">
        <v>388</v>
      </c>
      <c r="AG46" s="24"/>
      <c r="AH46" s="23" t="s">
        <v>388</v>
      </c>
      <c r="AI46" s="24"/>
      <c r="AJ46" s="24"/>
      <c r="AK46" s="24"/>
      <c r="AL46" s="24"/>
      <c r="AM46" s="23" t="s">
        <v>388</v>
      </c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</row>
    <row r="47" spans="1:60" ht="52.5">
      <c r="A47" s="40" t="s">
        <v>364</v>
      </c>
      <c r="B47" s="41" t="s">
        <v>379</v>
      </c>
      <c r="C47" s="24"/>
      <c r="D47" s="24"/>
      <c r="E47" s="24"/>
      <c r="F47" s="24"/>
      <c r="G47" s="23" t="s">
        <v>388</v>
      </c>
      <c r="H47" s="24"/>
      <c r="I47" s="23">
        <v>10</v>
      </c>
      <c r="J47" s="24"/>
      <c r="K47" s="24"/>
      <c r="L47" s="24"/>
      <c r="M47" s="24"/>
      <c r="N47" s="23">
        <v>10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>
        <v>10</v>
      </c>
      <c r="AI47" s="24"/>
      <c r="AJ47" s="24"/>
      <c r="AK47" s="24"/>
      <c r="AL47" s="24"/>
      <c r="AM47" s="23">
        <v>10</v>
      </c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</row>
    <row r="48" spans="1:60" ht="10.5">
      <c r="A48" s="144" t="s">
        <v>4</v>
      </c>
      <c r="B48" s="145"/>
      <c r="C48" s="146"/>
      <c r="D48" s="44"/>
      <c r="E48" s="27"/>
      <c r="F48" s="27"/>
      <c r="G48" s="27">
        <v>2.473</v>
      </c>
      <c r="H48" s="27"/>
      <c r="I48" s="27">
        <v>431</v>
      </c>
      <c r="J48" s="27"/>
      <c r="K48" s="27"/>
      <c r="L48" s="27"/>
      <c r="M48" s="27"/>
      <c r="N48" s="27">
        <v>115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>
        <v>115</v>
      </c>
      <c r="AI48" s="27"/>
      <c r="AJ48" s="27"/>
      <c r="AK48" s="27"/>
      <c r="AL48" s="27"/>
      <c r="AM48" s="27">
        <v>115</v>
      </c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44"/>
    </row>
    <row r="52" spans="1:19" ht="10.5">
      <c r="A52" s="105" t="s">
        <v>396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</sheetData>
  <sheetProtection/>
  <mergeCells count="31">
    <mergeCell ref="B14:B17"/>
    <mergeCell ref="AD16:AH16"/>
    <mergeCell ref="Y11:AR11"/>
    <mergeCell ref="A52:S52"/>
    <mergeCell ref="BD2:BH2"/>
    <mergeCell ref="A3:BH3"/>
    <mergeCell ref="V4:W4"/>
    <mergeCell ref="X4:Y4"/>
    <mergeCell ref="Z4:AA4"/>
    <mergeCell ref="V6:AM6"/>
    <mergeCell ref="A14:A17"/>
    <mergeCell ref="V7:AM7"/>
    <mergeCell ref="Z9:AA9"/>
    <mergeCell ref="Y12:AO12"/>
    <mergeCell ref="AN16:AR16"/>
    <mergeCell ref="AS16:AW16"/>
    <mergeCell ref="AX16:BB16"/>
    <mergeCell ref="E14:BB14"/>
    <mergeCell ref="AI16:AM16"/>
    <mergeCell ref="O16:S16"/>
    <mergeCell ref="T16:X16"/>
    <mergeCell ref="A48:C48"/>
    <mergeCell ref="BC14:BG16"/>
    <mergeCell ref="BH14:BH17"/>
    <mergeCell ref="E15:AC15"/>
    <mergeCell ref="AD15:BB15"/>
    <mergeCell ref="E16:I16"/>
    <mergeCell ref="J16:N16"/>
    <mergeCell ref="C14:C17"/>
    <mergeCell ref="D14:D17"/>
    <mergeCell ref="Y16:AC1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7.75390625" style="12" customWidth="1"/>
    <col min="2" max="2" width="9.125" style="12" customWidth="1"/>
    <col min="3" max="3" width="8.00390625" style="12" customWidth="1"/>
    <col min="4" max="5" width="9.125" style="12" customWidth="1"/>
    <col min="6" max="6" width="11.75390625" style="12" customWidth="1"/>
    <col min="7" max="8" width="9.125" style="12" customWidth="1"/>
    <col min="9" max="9" width="10.375" style="12" customWidth="1"/>
    <col min="10" max="13" width="9.375" style="12" customWidth="1"/>
    <col min="14" max="14" width="15.25390625" style="12" customWidth="1"/>
    <col min="15" max="16384" width="9.125" style="12" customWidth="1"/>
  </cols>
  <sheetData>
    <row r="1" ht="10.5">
      <c r="N1" s="13" t="s">
        <v>55</v>
      </c>
    </row>
    <row r="2" spans="12:14" ht="24" customHeight="1">
      <c r="L2" s="14"/>
      <c r="M2" s="92" t="s">
        <v>5</v>
      </c>
      <c r="N2" s="92"/>
    </row>
    <row r="3" ht="14.25" customHeight="1"/>
    <row r="4" spans="1:14" ht="10.5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ht="14.25" customHeight="1"/>
    <row r="6" spans="1:14" ht="10.5">
      <c r="A6" s="12" t="s">
        <v>57</v>
      </c>
      <c r="D6" s="223" t="s">
        <v>383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7" spans="4:7" ht="10.5">
      <c r="D7" s="143" t="s">
        <v>7</v>
      </c>
      <c r="E7" s="143"/>
      <c r="F7" s="143"/>
      <c r="G7" s="143"/>
    </row>
    <row r="8" ht="3.75" customHeight="1"/>
    <row r="9" spans="4:8" ht="10.5">
      <c r="D9" s="13" t="s">
        <v>58</v>
      </c>
      <c r="E9" s="222"/>
      <c r="F9" s="222"/>
      <c r="G9" s="222"/>
      <c r="H9" s="222"/>
    </row>
    <row r="10" ht="3.75" customHeight="1"/>
    <row r="11" spans="7:9" ht="10.5">
      <c r="G11" s="13" t="s">
        <v>59</v>
      </c>
      <c r="H11" s="20" t="s">
        <v>397</v>
      </c>
      <c r="I11" s="12" t="s">
        <v>9</v>
      </c>
    </row>
    <row r="12" ht="14.25" customHeight="1"/>
    <row r="13" spans="1:14" ht="15" customHeight="1">
      <c r="A13" s="12" t="s">
        <v>60</v>
      </c>
      <c r="H13" s="16"/>
      <c r="I13" s="60" t="s">
        <v>382</v>
      </c>
      <c r="J13" s="60"/>
      <c r="K13" s="60"/>
      <c r="L13" s="60"/>
      <c r="M13" s="60"/>
      <c r="N13" s="60"/>
    </row>
    <row r="14" ht="10.5">
      <c r="A14" s="61" t="s">
        <v>11</v>
      </c>
    </row>
    <row r="15" ht="14.25" customHeight="1"/>
    <row r="16" spans="1:14" ht="14.25" customHeight="1" thickBo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1.25" thickBot="1">
      <c r="A17" s="198" t="s">
        <v>381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</row>
    <row r="18" spans="1:14" ht="42.75" customHeight="1">
      <c r="A18" s="201" t="s">
        <v>61</v>
      </c>
      <c r="B18" s="203" t="s">
        <v>62</v>
      </c>
      <c r="C18" s="204"/>
      <c r="D18" s="204"/>
      <c r="E18" s="204"/>
      <c r="F18" s="204"/>
      <c r="G18" s="204"/>
      <c r="H18" s="205"/>
      <c r="I18" s="209" t="s">
        <v>63</v>
      </c>
      <c r="J18" s="211" t="s">
        <v>64</v>
      </c>
      <c r="K18" s="212"/>
      <c r="L18" s="213" t="s">
        <v>65</v>
      </c>
      <c r="M18" s="214"/>
      <c r="N18" s="215" t="s">
        <v>66</v>
      </c>
    </row>
    <row r="19" spans="1:14" ht="21">
      <c r="A19" s="202"/>
      <c r="B19" s="206"/>
      <c r="C19" s="207"/>
      <c r="D19" s="207"/>
      <c r="E19" s="207"/>
      <c r="F19" s="207"/>
      <c r="G19" s="207"/>
      <c r="H19" s="208"/>
      <c r="I19" s="210"/>
      <c r="J19" s="45" t="s">
        <v>0</v>
      </c>
      <c r="K19" s="28" t="s">
        <v>1</v>
      </c>
      <c r="L19" s="47" t="s">
        <v>67</v>
      </c>
      <c r="M19" s="47" t="s">
        <v>68</v>
      </c>
      <c r="N19" s="210"/>
    </row>
    <row r="20" spans="1:14" ht="11.25" thickBot="1">
      <c r="A20" s="64">
        <v>1</v>
      </c>
      <c r="B20" s="216">
        <v>2</v>
      </c>
      <c r="C20" s="217"/>
      <c r="D20" s="217"/>
      <c r="E20" s="217"/>
      <c r="F20" s="217"/>
      <c r="G20" s="217"/>
      <c r="H20" s="218"/>
      <c r="I20" s="66">
        <v>3</v>
      </c>
      <c r="J20" s="65">
        <v>4</v>
      </c>
      <c r="K20" s="67">
        <v>5</v>
      </c>
      <c r="L20" s="67">
        <v>6</v>
      </c>
      <c r="M20" s="67">
        <v>7</v>
      </c>
      <c r="N20" s="66">
        <v>8</v>
      </c>
    </row>
    <row r="21" spans="1:14" ht="12.75" customHeight="1">
      <c r="A21" s="219" t="s">
        <v>137</v>
      </c>
      <c r="B21" s="220"/>
      <c r="C21" s="220"/>
      <c r="D21" s="220"/>
      <c r="E21" s="220"/>
      <c r="F21" s="220"/>
      <c r="G21" s="220"/>
      <c r="H21" s="221"/>
      <c r="I21" s="63" t="s">
        <v>70</v>
      </c>
      <c r="J21" s="62"/>
      <c r="K21" s="68"/>
      <c r="L21" s="68"/>
      <c r="M21" s="69"/>
      <c r="N21" s="70"/>
    </row>
    <row r="22" spans="1:14" ht="31.5">
      <c r="A22" s="71" t="s">
        <v>69</v>
      </c>
      <c r="B22" s="170" t="s">
        <v>138</v>
      </c>
      <c r="C22" s="137"/>
      <c r="D22" s="137"/>
      <c r="E22" s="137"/>
      <c r="F22" s="137"/>
      <c r="G22" s="137"/>
      <c r="H22" s="138"/>
      <c r="I22" s="72" t="s">
        <v>70</v>
      </c>
      <c r="J22" s="71">
        <v>1.115</v>
      </c>
      <c r="K22" s="28">
        <v>2.004</v>
      </c>
      <c r="L22" s="28">
        <f>J22-K22</f>
        <v>-0.889</v>
      </c>
      <c r="M22" s="73">
        <v>0.074</v>
      </c>
      <c r="N22" s="47" t="s">
        <v>387</v>
      </c>
    </row>
    <row r="23" spans="1:14" ht="10.5">
      <c r="A23" s="71" t="s">
        <v>71</v>
      </c>
      <c r="B23" s="161" t="s">
        <v>139</v>
      </c>
      <c r="C23" s="162"/>
      <c r="D23" s="162"/>
      <c r="E23" s="162"/>
      <c r="F23" s="162"/>
      <c r="G23" s="162"/>
      <c r="H23" s="163"/>
      <c r="I23" s="72" t="s">
        <v>70</v>
      </c>
      <c r="J23" s="71">
        <v>0.224</v>
      </c>
      <c r="K23" s="28">
        <v>1.113</v>
      </c>
      <c r="L23" s="28"/>
      <c r="M23" s="73"/>
      <c r="N23" s="74"/>
    </row>
    <row r="24" spans="1:14" ht="24" customHeight="1">
      <c r="A24" s="71" t="s">
        <v>72</v>
      </c>
      <c r="B24" s="177" t="s">
        <v>140</v>
      </c>
      <c r="C24" s="178"/>
      <c r="D24" s="178"/>
      <c r="E24" s="178"/>
      <c r="F24" s="178"/>
      <c r="G24" s="178"/>
      <c r="H24" s="179"/>
      <c r="I24" s="72" t="s">
        <v>70</v>
      </c>
      <c r="J24" s="71"/>
      <c r="K24" s="28"/>
      <c r="L24" s="28"/>
      <c r="M24" s="73"/>
      <c r="N24" s="74"/>
    </row>
    <row r="25" spans="1:14" ht="10.5">
      <c r="A25" s="71" t="s">
        <v>141</v>
      </c>
      <c r="B25" s="186" t="s">
        <v>142</v>
      </c>
      <c r="C25" s="187"/>
      <c r="D25" s="187"/>
      <c r="E25" s="187"/>
      <c r="F25" s="187"/>
      <c r="G25" s="187"/>
      <c r="H25" s="188"/>
      <c r="I25" s="72" t="s">
        <v>70</v>
      </c>
      <c r="J25" s="71"/>
      <c r="K25" s="28"/>
      <c r="L25" s="28"/>
      <c r="M25" s="73"/>
      <c r="N25" s="74"/>
    </row>
    <row r="26" spans="1:14" ht="24" customHeight="1">
      <c r="A26" s="71" t="s">
        <v>143</v>
      </c>
      <c r="B26" s="195" t="s">
        <v>73</v>
      </c>
      <c r="C26" s="196"/>
      <c r="D26" s="196"/>
      <c r="E26" s="196"/>
      <c r="F26" s="196"/>
      <c r="G26" s="196"/>
      <c r="H26" s="197"/>
      <c r="I26" s="72" t="s">
        <v>70</v>
      </c>
      <c r="J26" s="71"/>
      <c r="K26" s="28"/>
      <c r="L26" s="28"/>
      <c r="M26" s="73"/>
      <c r="N26" s="74"/>
    </row>
    <row r="27" spans="1:14" ht="24" customHeight="1">
      <c r="A27" s="71" t="s">
        <v>144</v>
      </c>
      <c r="B27" s="195" t="s">
        <v>75</v>
      </c>
      <c r="C27" s="196"/>
      <c r="D27" s="196"/>
      <c r="E27" s="196"/>
      <c r="F27" s="196"/>
      <c r="G27" s="196"/>
      <c r="H27" s="197"/>
      <c r="I27" s="72" t="s">
        <v>70</v>
      </c>
      <c r="J27" s="71"/>
      <c r="K27" s="28"/>
      <c r="L27" s="28"/>
      <c r="M27" s="73"/>
      <c r="N27" s="74"/>
    </row>
    <row r="28" spans="1:14" ht="24" customHeight="1">
      <c r="A28" s="71" t="s">
        <v>145</v>
      </c>
      <c r="B28" s="195" t="s">
        <v>77</v>
      </c>
      <c r="C28" s="196"/>
      <c r="D28" s="196"/>
      <c r="E28" s="196"/>
      <c r="F28" s="196"/>
      <c r="G28" s="196"/>
      <c r="H28" s="197"/>
      <c r="I28" s="72" t="s">
        <v>70</v>
      </c>
      <c r="J28" s="71"/>
      <c r="K28" s="28"/>
      <c r="L28" s="28"/>
      <c r="M28" s="73"/>
      <c r="N28" s="74"/>
    </row>
    <row r="29" spans="1:14" ht="10.5">
      <c r="A29" s="71" t="s">
        <v>146</v>
      </c>
      <c r="B29" s="186" t="s">
        <v>147</v>
      </c>
      <c r="C29" s="187"/>
      <c r="D29" s="187"/>
      <c r="E29" s="187"/>
      <c r="F29" s="187"/>
      <c r="G29" s="187"/>
      <c r="H29" s="188"/>
      <c r="I29" s="72" t="s">
        <v>70</v>
      </c>
      <c r="J29" s="71"/>
      <c r="K29" s="28"/>
      <c r="L29" s="28"/>
      <c r="M29" s="73"/>
      <c r="N29" s="74"/>
    </row>
    <row r="30" spans="1:14" ht="10.5">
      <c r="A30" s="71" t="s">
        <v>148</v>
      </c>
      <c r="B30" s="186" t="s">
        <v>149</v>
      </c>
      <c r="C30" s="187"/>
      <c r="D30" s="187"/>
      <c r="E30" s="187"/>
      <c r="F30" s="187"/>
      <c r="G30" s="187"/>
      <c r="H30" s="188"/>
      <c r="I30" s="72" t="s">
        <v>70</v>
      </c>
      <c r="J30" s="71"/>
      <c r="K30" s="28"/>
      <c r="L30" s="28"/>
      <c r="M30" s="73"/>
      <c r="N30" s="74"/>
    </row>
    <row r="31" spans="1:14" ht="10.5">
      <c r="A31" s="71" t="s">
        <v>150</v>
      </c>
      <c r="B31" s="186" t="s">
        <v>151</v>
      </c>
      <c r="C31" s="187"/>
      <c r="D31" s="187"/>
      <c r="E31" s="187"/>
      <c r="F31" s="187"/>
      <c r="G31" s="187"/>
      <c r="H31" s="188"/>
      <c r="I31" s="72" t="s">
        <v>70</v>
      </c>
      <c r="J31" s="71"/>
      <c r="K31" s="28"/>
      <c r="L31" s="28"/>
      <c r="M31" s="73"/>
      <c r="N31" s="74"/>
    </row>
    <row r="32" spans="1:14" ht="10.5">
      <c r="A32" s="71" t="s">
        <v>152</v>
      </c>
      <c r="B32" s="186" t="s">
        <v>153</v>
      </c>
      <c r="C32" s="187"/>
      <c r="D32" s="187"/>
      <c r="E32" s="187"/>
      <c r="F32" s="187"/>
      <c r="G32" s="187"/>
      <c r="H32" s="188"/>
      <c r="I32" s="72" t="s">
        <v>70</v>
      </c>
      <c r="J32" s="71"/>
      <c r="K32" s="28"/>
      <c r="L32" s="28"/>
      <c r="M32" s="73"/>
      <c r="N32" s="74"/>
    </row>
    <row r="33" spans="1:14" ht="24" customHeight="1">
      <c r="A33" s="71" t="s">
        <v>154</v>
      </c>
      <c r="B33" s="195" t="s">
        <v>155</v>
      </c>
      <c r="C33" s="196"/>
      <c r="D33" s="196"/>
      <c r="E33" s="196"/>
      <c r="F33" s="196"/>
      <c r="G33" s="196"/>
      <c r="H33" s="197"/>
      <c r="I33" s="72" t="s">
        <v>70</v>
      </c>
      <c r="J33" s="71"/>
      <c r="K33" s="28"/>
      <c r="L33" s="28"/>
      <c r="M33" s="73"/>
      <c r="N33" s="74"/>
    </row>
    <row r="34" spans="1:14" ht="10.5">
      <c r="A34" s="71" t="s">
        <v>156</v>
      </c>
      <c r="B34" s="192" t="s">
        <v>157</v>
      </c>
      <c r="C34" s="193"/>
      <c r="D34" s="193"/>
      <c r="E34" s="193"/>
      <c r="F34" s="193"/>
      <c r="G34" s="193"/>
      <c r="H34" s="194"/>
      <c r="I34" s="72" t="s">
        <v>70</v>
      </c>
      <c r="J34" s="71"/>
      <c r="K34" s="28"/>
      <c r="L34" s="28"/>
      <c r="M34" s="73"/>
      <c r="N34" s="74"/>
    </row>
    <row r="35" spans="1:14" ht="10.5">
      <c r="A35" s="71" t="s">
        <v>158</v>
      </c>
      <c r="B35" s="189" t="s">
        <v>159</v>
      </c>
      <c r="C35" s="190"/>
      <c r="D35" s="190"/>
      <c r="E35" s="190"/>
      <c r="F35" s="190"/>
      <c r="G35" s="190"/>
      <c r="H35" s="191"/>
      <c r="I35" s="72" t="s">
        <v>70</v>
      </c>
      <c r="J35" s="71"/>
      <c r="K35" s="28"/>
      <c r="L35" s="28"/>
      <c r="M35" s="73"/>
      <c r="N35" s="74"/>
    </row>
    <row r="36" spans="1:14" ht="10.5">
      <c r="A36" s="71" t="s">
        <v>160</v>
      </c>
      <c r="B36" s="192" t="s">
        <v>157</v>
      </c>
      <c r="C36" s="193"/>
      <c r="D36" s="193"/>
      <c r="E36" s="193"/>
      <c r="F36" s="193"/>
      <c r="G36" s="193"/>
      <c r="H36" s="194"/>
      <c r="I36" s="72" t="s">
        <v>70</v>
      </c>
      <c r="J36" s="71"/>
      <c r="K36" s="28"/>
      <c r="L36" s="28"/>
      <c r="M36" s="73"/>
      <c r="N36" s="74"/>
    </row>
    <row r="37" spans="1:14" ht="10.5">
      <c r="A37" s="71" t="s">
        <v>161</v>
      </c>
      <c r="B37" s="186" t="s">
        <v>162</v>
      </c>
      <c r="C37" s="187"/>
      <c r="D37" s="187"/>
      <c r="E37" s="187"/>
      <c r="F37" s="187"/>
      <c r="G37" s="187"/>
      <c r="H37" s="188"/>
      <c r="I37" s="72" t="s">
        <v>70</v>
      </c>
      <c r="J37" s="71"/>
      <c r="K37" s="28"/>
      <c r="L37" s="28"/>
      <c r="M37" s="73"/>
      <c r="N37" s="74"/>
    </row>
    <row r="38" spans="1:14" ht="10.5">
      <c r="A38" s="71" t="s">
        <v>163</v>
      </c>
      <c r="B38" s="186" t="s">
        <v>134</v>
      </c>
      <c r="C38" s="187"/>
      <c r="D38" s="187"/>
      <c r="E38" s="187"/>
      <c r="F38" s="187"/>
      <c r="G38" s="187"/>
      <c r="H38" s="188"/>
      <c r="I38" s="72" t="s">
        <v>70</v>
      </c>
      <c r="J38" s="71"/>
      <c r="K38" s="28"/>
      <c r="L38" s="28"/>
      <c r="M38" s="73"/>
      <c r="N38" s="74"/>
    </row>
    <row r="39" spans="1:14" ht="24" customHeight="1">
      <c r="A39" s="71" t="s">
        <v>164</v>
      </c>
      <c r="B39" s="183" t="s">
        <v>165</v>
      </c>
      <c r="C39" s="184"/>
      <c r="D39" s="184"/>
      <c r="E39" s="184"/>
      <c r="F39" s="184"/>
      <c r="G39" s="184"/>
      <c r="H39" s="185"/>
      <c r="I39" s="72" t="s">
        <v>70</v>
      </c>
      <c r="J39" s="71"/>
      <c r="K39" s="28"/>
      <c r="L39" s="28"/>
      <c r="M39" s="73"/>
      <c r="N39" s="74"/>
    </row>
    <row r="40" spans="1:14" ht="12.75" customHeight="1">
      <c r="A40" s="71" t="s">
        <v>166</v>
      </c>
      <c r="B40" s="189" t="s">
        <v>82</v>
      </c>
      <c r="C40" s="190"/>
      <c r="D40" s="190"/>
      <c r="E40" s="190"/>
      <c r="F40" s="190"/>
      <c r="G40" s="190"/>
      <c r="H40" s="191"/>
      <c r="I40" s="72" t="s">
        <v>70</v>
      </c>
      <c r="J40" s="71"/>
      <c r="K40" s="28"/>
      <c r="L40" s="28"/>
      <c r="M40" s="73"/>
      <c r="N40" s="74"/>
    </row>
    <row r="41" spans="1:14" ht="12.75" customHeight="1">
      <c r="A41" s="71" t="s">
        <v>167</v>
      </c>
      <c r="B41" s="189" t="s">
        <v>83</v>
      </c>
      <c r="C41" s="190"/>
      <c r="D41" s="190"/>
      <c r="E41" s="190"/>
      <c r="F41" s="190"/>
      <c r="G41" s="190"/>
      <c r="H41" s="191"/>
      <c r="I41" s="72" t="s">
        <v>70</v>
      </c>
      <c r="J41" s="71"/>
      <c r="K41" s="28"/>
      <c r="L41" s="28"/>
      <c r="M41" s="73"/>
      <c r="N41" s="74"/>
    </row>
    <row r="42" spans="1:14" ht="24" customHeight="1">
      <c r="A42" s="71" t="s">
        <v>74</v>
      </c>
      <c r="B42" s="177" t="s">
        <v>168</v>
      </c>
      <c r="C42" s="178"/>
      <c r="D42" s="178"/>
      <c r="E42" s="178"/>
      <c r="F42" s="178"/>
      <c r="G42" s="178"/>
      <c r="H42" s="179"/>
      <c r="I42" s="72" t="s">
        <v>70</v>
      </c>
      <c r="J42" s="71"/>
      <c r="K42" s="28"/>
      <c r="L42" s="28"/>
      <c r="M42" s="73"/>
      <c r="N42" s="74"/>
    </row>
    <row r="43" spans="1:14" ht="24" customHeight="1">
      <c r="A43" s="71" t="s">
        <v>169</v>
      </c>
      <c r="B43" s="183" t="s">
        <v>73</v>
      </c>
      <c r="C43" s="184"/>
      <c r="D43" s="184"/>
      <c r="E43" s="184"/>
      <c r="F43" s="184"/>
      <c r="G43" s="184"/>
      <c r="H43" s="185"/>
      <c r="I43" s="72" t="s">
        <v>70</v>
      </c>
      <c r="J43" s="71"/>
      <c r="K43" s="28"/>
      <c r="L43" s="28"/>
      <c r="M43" s="73"/>
      <c r="N43" s="74"/>
    </row>
    <row r="44" spans="1:14" ht="24" customHeight="1">
      <c r="A44" s="71" t="s">
        <v>170</v>
      </c>
      <c r="B44" s="183" t="s">
        <v>75</v>
      </c>
      <c r="C44" s="184"/>
      <c r="D44" s="184"/>
      <c r="E44" s="184"/>
      <c r="F44" s="184"/>
      <c r="G44" s="184"/>
      <c r="H44" s="185"/>
      <c r="I44" s="72" t="s">
        <v>70</v>
      </c>
      <c r="J44" s="71"/>
      <c r="K44" s="28"/>
      <c r="L44" s="28"/>
      <c r="M44" s="73"/>
      <c r="N44" s="74"/>
    </row>
    <row r="45" spans="1:14" ht="24" customHeight="1">
      <c r="A45" s="71" t="s">
        <v>171</v>
      </c>
      <c r="B45" s="183" t="s">
        <v>77</v>
      </c>
      <c r="C45" s="184"/>
      <c r="D45" s="184"/>
      <c r="E45" s="184"/>
      <c r="F45" s="184"/>
      <c r="G45" s="184"/>
      <c r="H45" s="185"/>
      <c r="I45" s="72" t="s">
        <v>70</v>
      </c>
      <c r="J45" s="71"/>
      <c r="K45" s="28"/>
      <c r="L45" s="28"/>
      <c r="M45" s="73"/>
      <c r="N45" s="74"/>
    </row>
    <row r="46" spans="1:14" ht="10.5">
      <c r="A46" s="71" t="s">
        <v>76</v>
      </c>
      <c r="B46" s="164" t="s">
        <v>172</v>
      </c>
      <c r="C46" s="165"/>
      <c r="D46" s="165"/>
      <c r="E46" s="165"/>
      <c r="F46" s="165"/>
      <c r="G46" s="165"/>
      <c r="H46" s="166"/>
      <c r="I46" s="72" t="s">
        <v>70</v>
      </c>
      <c r="J46" s="71"/>
      <c r="K46" s="28"/>
      <c r="L46" s="28"/>
      <c r="M46" s="73"/>
      <c r="N46" s="74"/>
    </row>
    <row r="47" spans="1:14" ht="10.5">
      <c r="A47" s="71" t="s">
        <v>78</v>
      </c>
      <c r="B47" s="161" t="s">
        <v>173</v>
      </c>
      <c r="C47" s="162"/>
      <c r="D47" s="162"/>
      <c r="E47" s="162"/>
      <c r="F47" s="162"/>
      <c r="G47" s="162"/>
      <c r="H47" s="163"/>
      <c r="I47" s="72" t="s">
        <v>70</v>
      </c>
      <c r="J47" s="71">
        <v>0.891</v>
      </c>
      <c r="K47" s="28">
        <v>0.891</v>
      </c>
      <c r="L47" s="28"/>
      <c r="M47" s="73"/>
      <c r="N47" s="74"/>
    </row>
    <row r="48" spans="1:14" ht="10.5">
      <c r="A48" s="71" t="s">
        <v>174</v>
      </c>
      <c r="B48" s="164" t="s">
        <v>175</v>
      </c>
      <c r="C48" s="165"/>
      <c r="D48" s="165"/>
      <c r="E48" s="165"/>
      <c r="F48" s="165"/>
      <c r="G48" s="165"/>
      <c r="H48" s="166"/>
      <c r="I48" s="72" t="s">
        <v>70</v>
      </c>
      <c r="J48" s="71"/>
      <c r="K48" s="28"/>
      <c r="L48" s="28"/>
      <c r="M48" s="73"/>
      <c r="N48" s="74"/>
    </row>
    <row r="49" spans="1:14" ht="10.5">
      <c r="A49" s="71" t="s">
        <v>176</v>
      </c>
      <c r="B49" s="186" t="s">
        <v>177</v>
      </c>
      <c r="C49" s="187"/>
      <c r="D49" s="187"/>
      <c r="E49" s="187"/>
      <c r="F49" s="187"/>
      <c r="G49" s="187"/>
      <c r="H49" s="188"/>
      <c r="I49" s="72" t="s">
        <v>70</v>
      </c>
      <c r="J49" s="71"/>
      <c r="K49" s="28"/>
      <c r="L49" s="28"/>
      <c r="M49" s="73"/>
      <c r="N49" s="74"/>
    </row>
    <row r="50" spans="1:14" ht="24" customHeight="1">
      <c r="A50" s="71" t="s">
        <v>178</v>
      </c>
      <c r="B50" s="183" t="s">
        <v>73</v>
      </c>
      <c r="C50" s="184"/>
      <c r="D50" s="184"/>
      <c r="E50" s="184"/>
      <c r="F50" s="184"/>
      <c r="G50" s="184"/>
      <c r="H50" s="185"/>
      <c r="I50" s="72" t="s">
        <v>70</v>
      </c>
      <c r="J50" s="71"/>
      <c r="K50" s="28"/>
      <c r="L50" s="28"/>
      <c r="M50" s="73"/>
      <c r="N50" s="74"/>
    </row>
    <row r="51" spans="1:14" ht="24" customHeight="1">
      <c r="A51" s="71" t="s">
        <v>179</v>
      </c>
      <c r="B51" s="183" t="s">
        <v>75</v>
      </c>
      <c r="C51" s="184"/>
      <c r="D51" s="184"/>
      <c r="E51" s="184"/>
      <c r="F51" s="184"/>
      <c r="G51" s="184"/>
      <c r="H51" s="185"/>
      <c r="I51" s="72" t="s">
        <v>70</v>
      </c>
      <c r="J51" s="71"/>
      <c r="K51" s="28"/>
      <c r="L51" s="28"/>
      <c r="M51" s="73"/>
      <c r="N51" s="74"/>
    </row>
    <row r="52" spans="1:14" ht="24" customHeight="1">
      <c r="A52" s="71" t="s">
        <v>180</v>
      </c>
      <c r="B52" s="183" t="s">
        <v>77</v>
      </c>
      <c r="C52" s="184"/>
      <c r="D52" s="184"/>
      <c r="E52" s="184"/>
      <c r="F52" s="184"/>
      <c r="G52" s="184"/>
      <c r="H52" s="185"/>
      <c r="I52" s="72" t="s">
        <v>70</v>
      </c>
      <c r="J52" s="71"/>
      <c r="K52" s="28"/>
      <c r="L52" s="28"/>
      <c r="M52" s="73"/>
      <c r="N52" s="74"/>
    </row>
    <row r="53" spans="1:14" ht="10.5">
      <c r="A53" s="71" t="s">
        <v>181</v>
      </c>
      <c r="B53" s="186" t="s">
        <v>130</v>
      </c>
      <c r="C53" s="187"/>
      <c r="D53" s="187"/>
      <c r="E53" s="187"/>
      <c r="F53" s="187"/>
      <c r="G53" s="187"/>
      <c r="H53" s="188"/>
      <c r="I53" s="72" t="s">
        <v>70</v>
      </c>
      <c r="J53" s="71"/>
      <c r="K53" s="28"/>
      <c r="L53" s="28"/>
      <c r="M53" s="73"/>
      <c r="N53" s="74"/>
    </row>
    <row r="54" spans="1:14" ht="10.5">
      <c r="A54" s="71" t="s">
        <v>182</v>
      </c>
      <c r="B54" s="186" t="s">
        <v>131</v>
      </c>
      <c r="C54" s="187"/>
      <c r="D54" s="187"/>
      <c r="E54" s="187"/>
      <c r="F54" s="187"/>
      <c r="G54" s="187"/>
      <c r="H54" s="188"/>
      <c r="I54" s="72" t="s">
        <v>70</v>
      </c>
      <c r="J54" s="71"/>
      <c r="K54" s="28"/>
      <c r="L54" s="28"/>
      <c r="M54" s="73"/>
      <c r="N54" s="74"/>
    </row>
    <row r="55" spans="1:14" ht="10.5">
      <c r="A55" s="71" t="s">
        <v>183</v>
      </c>
      <c r="B55" s="186" t="s">
        <v>132</v>
      </c>
      <c r="C55" s="187"/>
      <c r="D55" s="187"/>
      <c r="E55" s="187"/>
      <c r="F55" s="187"/>
      <c r="G55" s="187"/>
      <c r="H55" s="188"/>
      <c r="I55" s="72" t="s">
        <v>70</v>
      </c>
      <c r="J55" s="71"/>
      <c r="K55" s="28"/>
      <c r="L55" s="28"/>
      <c r="M55" s="73"/>
      <c r="N55" s="74"/>
    </row>
    <row r="56" spans="1:14" ht="10.5">
      <c r="A56" s="71" t="s">
        <v>184</v>
      </c>
      <c r="B56" s="186" t="s">
        <v>133</v>
      </c>
      <c r="C56" s="187"/>
      <c r="D56" s="187"/>
      <c r="E56" s="187"/>
      <c r="F56" s="187"/>
      <c r="G56" s="187"/>
      <c r="H56" s="188"/>
      <c r="I56" s="72" t="s">
        <v>70</v>
      </c>
      <c r="J56" s="71"/>
      <c r="K56" s="28"/>
      <c r="L56" s="28"/>
      <c r="M56" s="73"/>
      <c r="N56" s="74"/>
    </row>
    <row r="57" spans="1:14" ht="10.5">
      <c r="A57" s="71" t="s">
        <v>185</v>
      </c>
      <c r="B57" s="186" t="s">
        <v>134</v>
      </c>
      <c r="C57" s="187"/>
      <c r="D57" s="187"/>
      <c r="E57" s="187"/>
      <c r="F57" s="187"/>
      <c r="G57" s="187"/>
      <c r="H57" s="188"/>
      <c r="I57" s="72" t="s">
        <v>70</v>
      </c>
      <c r="J57" s="71"/>
      <c r="K57" s="28"/>
      <c r="L57" s="28"/>
      <c r="M57" s="73"/>
      <c r="N57" s="74"/>
    </row>
    <row r="58" spans="1:14" ht="24" customHeight="1">
      <c r="A58" s="71" t="s">
        <v>186</v>
      </c>
      <c r="B58" s="183" t="s">
        <v>135</v>
      </c>
      <c r="C58" s="184"/>
      <c r="D58" s="184"/>
      <c r="E58" s="184"/>
      <c r="F58" s="184"/>
      <c r="G58" s="184"/>
      <c r="H58" s="185"/>
      <c r="I58" s="72" t="s">
        <v>70</v>
      </c>
      <c r="J58" s="71"/>
      <c r="K58" s="28"/>
      <c r="L58" s="28"/>
      <c r="M58" s="73"/>
      <c r="N58" s="74"/>
    </row>
    <row r="59" spans="1:14" ht="10.5">
      <c r="A59" s="71" t="s">
        <v>187</v>
      </c>
      <c r="B59" s="189" t="s">
        <v>82</v>
      </c>
      <c r="C59" s="190"/>
      <c r="D59" s="190"/>
      <c r="E59" s="190"/>
      <c r="F59" s="190"/>
      <c r="G59" s="190"/>
      <c r="H59" s="191"/>
      <c r="I59" s="72" t="s">
        <v>70</v>
      </c>
      <c r="J59" s="71"/>
      <c r="K59" s="28"/>
      <c r="L59" s="28"/>
      <c r="M59" s="73"/>
      <c r="N59" s="74"/>
    </row>
    <row r="60" spans="1:14" ht="10.5">
      <c r="A60" s="71" t="s">
        <v>188</v>
      </c>
      <c r="B60" s="189" t="s">
        <v>83</v>
      </c>
      <c r="C60" s="190"/>
      <c r="D60" s="190"/>
      <c r="E60" s="190"/>
      <c r="F60" s="190"/>
      <c r="G60" s="190"/>
      <c r="H60" s="191"/>
      <c r="I60" s="72" t="s">
        <v>70</v>
      </c>
      <c r="J60" s="71"/>
      <c r="K60" s="28"/>
      <c r="L60" s="28"/>
      <c r="M60" s="73"/>
      <c r="N60" s="74"/>
    </row>
    <row r="61" spans="1:14" ht="10.5">
      <c r="A61" s="71" t="s">
        <v>189</v>
      </c>
      <c r="B61" s="164" t="s">
        <v>190</v>
      </c>
      <c r="C61" s="165"/>
      <c r="D61" s="165"/>
      <c r="E61" s="165"/>
      <c r="F61" s="165"/>
      <c r="G61" s="165"/>
      <c r="H61" s="166"/>
      <c r="I61" s="72" t="s">
        <v>70</v>
      </c>
      <c r="J61" s="71"/>
      <c r="K61" s="28"/>
      <c r="L61" s="28"/>
      <c r="M61" s="73"/>
      <c r="N61" s="74"/>
    </row>
    <row r="62" spans="1:14" ht="10.5">
      <c r="A62" s="71" t="s">
        <v>191</v>
      </c>
      <c r="B62" s="164" t="s">
        <v>192</v>
      </c>
      <c r="C62" s="165"/>
      <c r="D62" s="165"/>
      <c r="E62" s="165"/>
      <c r="F62" s="165"/>
      <c r="G62" s="165"/>
      <c r="H62" s="166"/>
      <c r="I62" s="72" t="s">
        <v>70</v>
      </c>
      <c r="J62" s="71"/>
      <c r="K62" s="28"/>
      <c r="L62" s="28"/>
      <c r="M62" s="73"/>
      <c r="N62" s="74"/>
    </row>
    <row r="63" spans="1:14" ht="10.5">
      <c r="A63" s="71" t="s">
        <v>193</v>
      </c>
      <c r="B63" s="186" t="s">
        <v>177</v>
      </c>
      <c r="C63" s="187"/>
      <c r="D63" s="187"/>
      <c r="E63" s="187"/>
      <c r="F63" s="187"/>
      <c r="G63" s="187"/>
      <c r="H63" s="188"/>
      <c r="I63" s="72" t="s">
        <v>70</v>
      </c>
      <c r="J63" s="71"/>
      <c r="K63" s="28"/>
      <c r="L63" s="28"/>
      <c r="M63" s="73"/>
      <c r="N63" s="74"/>
    </row>
    <row r="64" spans="1:14" ht="24" customHeight="1">
      <c r="A64" s="71" t="s">
        <v>194</v>
      </c>
      <c r="B64" s="183" t="s">
        <v>73</v>
      </c>
      <c r="C64" s="184"/>
      <c r="D64" s="184"/>
      <c r="E64" s="184"/>
      <c r="F64" s="184"/>
      <c r="G64" s="184"/>
      <c r="H64" s="185"/>
      <c r="I64" s="72" t="s">
        <v>70</v>
      </c>
      <c r="J64" s="71"/>
      <c r="K64" s="28"/>
      <c r="L64" s="28"/>
      <c r="M64" s="73"/>
      <c r="N64" s="74"/>
    </row>
    <row r="65" spans="1:14" ht="24" customHeight="1">
      <c r="A65" s="71" t="s">
        <v>195</v>
      </c>
      <c r="B65" s="183" t="s">
        <v>75</v>
      </c>
      <c r="C65" s="184"/>
      <c r="D65" s="184"/>
      <c r="E65" s="184"/>
      <c r="F65" s="184"/>
      <c r="G65" s="184"/>
      <c r="H65" s="185"/>
      <c r="I65" s="72" t="s">
        <v>70</v>
      </c>
      <c r="J65" s="71"/>
      <c r="K65" s="28"/>
      <c r="L65" s="28"/>
      <c r="M65" s="73"/>
      <c r="N65" s="74"/>
    </row>
    <row r="66" spans="1:14" ht="24" customHeight="1">
      <c r="A66" s="71" t="s">
        <v>195</v>
      </c>
      <c r="B66" s="183" t="s">
        <v>77</v>
      </c>
      <c r="C66" s="184"/>
      <c r="D66" s="184"/>
      <c r="E66" s="184"/>
      <c r="F66" s="184"/>
      <c r="G66" s="184"/>
      <c r="H66" s="185"/>
      <c r="I66" s="72" t="s">
        <v>70</v>
      </c>
      <c r="J66" s="71"/>
      <c r="K66" s="28"/>
      <c r="L66" s="28"/>
      <c r="M66" s="73"/>
      <c r="N66" s="74"/>
    </row>
    <row r="67" spans="1:14" ht="10.5">
      <c r="A67" s="71" t="s">
        <v>196</v>
      </c>
      <c r="B67" s="186" t="s">
        <v>130</v>
      </c>
      <c r="C67" s="187"/>
      <c r="D67" s="187"/>
      <c r="E67" s="187"/>
      <c r="F67" s="187"/>
      <c r="G67" s="187"/>
      <c r="H67" s="188"/>
      <c r="I67" s="72" t="s">
        <v>70</v>
      </c>
      <c r="J67" s="71"/>
      <c r="K67" s="28"/>
      <c r="L67" s="28"/>
      <c r="M67" s="73"/>
      <c r="N67" s="74"/>
    </row>
    <row r="68" spans="1:14" ht="10.5">
      <c r="A68" s="71" t="s">
        <v>197</v>
      </c>
      <c r="B68" s="186" t="s">
        <v>131</v>
      </c>
      <c r="C68" s="187"/>
      <c r="D68" s="187"/>
      <c r="E68" s="187"/>
      <c r="F68" s="187"/>
      <c r="G68" s="187"/>
      <c r="H68" s="188"/>
      <c r="I68" s="72" t="s">
        <v>70</v>
      </c>
      <c r="J68" s="71"/>
      <c r="K68" s="28"/>
      <c r="L68" s="28"/>
      <c r="M68" s="73"/>
      <c r="N68" s="74"/>
    </row>
    <row r="69" spans="1:14" ht="10.5">
      <c r="A69" s="71" t="s">
        <v>198</v>
      </c>
      <c r="B69" s="186" t="s">
        <v>132</v>
      </c>
      <c r="C69" s="187"/>
      <c r="D69" s="187"/>
      <c r="E69" s="187"/>
      <c r="F69" s="187"/>
      <c r="G69" s="187"/>
      <c r="H69" s="188"/>
      <c r="I69" s="72" t="s">
        <v>70</v>
      </c>
      <c r="J69" s="71"/>
      <c r="K69" s="28"/>
      <c r="L69" s="28"/>
      <c r="M69" s="73"/>
      <c r="N69" s="74"/>
    </row>
    <row r="70" spans="1:14" ht="10.5">
      <c r="A70" s="71" t="s">
        <v>199</v>
      </c>
      <c r="B70" s="186" t="s">
        <v>133</v>
      </c>
      <c r="C70" s="187"/>
      <c r="D70" s="187"/>
      <c r="E70" s="187"/>
      <c r="F70" s="187"/>
      <c r="G70" s="187"/>
      <c r="H70" s="188"/>
      <c r="I70" s="72" t="s">
        <v>70</v>
      </c>
      <c r="J70" s="71"/>
      <c r="K70" s="28"/>
      <c r="L70" s="28"/>
      <c r="M70" s="73"/>
      <c r="N70" s="74"/>
    </row>
    <row r="71" spans="1:14" ht="10.5">
      <c r="A71" s="71" t="s">
        <v>200</v>
      </c>
      <c r="B71" s="186" t="s">
        <v>134</v>
      </c>
      <c r="C71" s="187"/>
      <c r="D71" s="187"/>
      <c r="E71" s="187"/>
      <c r="F71" s="187"/>
      <c r="G71" s="187"/>
      <c r="H71" s="188"/>
      <c r="I71" s="72" t="s">
        <v>70</v>
      </c>
      <c r="J71" s="71"/>
      <c r="K71" s="28"/>
      <c r="L71" s="28"/>
      <c r="M71" s="73"/>
      <c r="N71" s="74"/>
    </row>
    <row r="72" spans="1:14" ht="24" customHeight="1">
      <c r="A72" s="71" t="s">
        <v>201</v>
      </c>
      <c r="B72" s="183" t="s">
        <v>135</v>
      </c>
      <c r="C72" s="184"/>
      <c r="D72" s="184"/>
      <c r="E72" s="184"/>
      <c r="F72" s="184"/>
      <c r="G72" s="184"/>
      <c r="H72" s="185"/>
      <c r="I72" s="72" t="s">
        <v>70</v>
      </c>
      <c r="J72" s="71"/>
      <c r="K72" s="28"/>
      <c r="L72" s="28"/>
      <c r="M72" s="73"/>
      <c r="N72" s="74"/>
    </row>
    <row r="73" spans="1:14" ht="10.5">
      <c r="A73" s="71" t="s">
        <v>202</v>
      </c>
      <c r="B73" s="189" t="s">
        <v>82</v>
      </c>
      <c r="C73" s="190"/>
      <c r="D73" s="190"/>
      <c r="E73" s="190"/>
      <c r="F73" s="190"/>
      <c r="G73" s="190"/>
      <c r="H73" s="191"/>
      <c r="I73" s="72" t="s">
        <v>70</v>
      </c>
      <c r="J73" s="71"/>
      <c r="K73" s="28"/>
      <c r="L73" s="28"/>
      <c r="M73" s="73"/>
      <c r="N73" s="74"/>
    </row>
    <row r="74" spans="1:14" ht="10.5">
      <c r="A74" s="71" t="s">
        <v>203</v>
      </c>
      <c r="B74" s="189" t="s">
        <v>83</v>
      </c>
      <c r="C74" s="190"/>
      <c r="D74" s="190"/>
      <c r="E74" s="190"/>
      <c r="F74" s="190"/>
      <c r="G74" s="190"/>
      <c r="H74" s="191"/>
      <c r="I74" s="72" t="s">
        <v>70</v>
      </c>
      <c r="J74" s="71"/>
      <c r="K74" s="28"/>
      <c r="L74" s="28"/>
      <c r="M74" s="73"/>
      <c r="N74" s="74"/>
    </row>
    <row r="75" spans="1:14" ht="10.5">
      <c r="A75" s="71" t="s">
        <v>79</v>
      </c>
      <c r="B75" s="161" t="s">
        <v>204</v>
      </c>
      <c r="C75" s="162"/>
      <c r="D75" s="162"/>
      <c r="E75" s="162"/>
      <c r="F75" s="162"/>
      <c r="G75" s="162"/>
      <c r="H75" s="163"/>
      <c r="I75" s="72" t="s">
        <v>70</v>
      </c>
      <c r="J75" s="71"/>
      <c r="K75" s="28"/>
      <c r="L75" s="28"/>
      <c r="M75" s="73"/>
      <c r="N75" s="74"/>
    </row>
    <row r="76" spans="1:14" ht="10.5">
      <c r="A76" s="71" t="s">
        <v>80</v>
      </c>
      <c r="B76" s="161" t="s">
        <v>205</v>
      </c>
      <c r="C76" s="162"/>
      <c r="D76" s="162"/>
      <c r="E76" s="162"/>
      <c r="F76" s="162"/>
      <c r="G76" s="162"/>
      <c r="H76" s="163"/>
      <c r="I76" s="72" t="s">
        <v>70</v>
      </c>
      <c r="J76" s="71"/>
      <c r="K76" s="28"/>
      <c r="L76" s="28"/>
      <c r="M76" s="73"/>
      <c r="N76" s="74"/>
    </row>
    <row r="77" spans="1:14" ht="10.5">
      <c r="A77" s="71" t="s">
        <v>206</v>
      </c>
      <c r="B77" s="164" t="s">
        <v>207</v>
      </c>
      <c r="C77" s="165"/>
      <c r="D77" s="165"/>
      <c r="E77" s="165"/>
      <c r="F77" s="165"/>
      <c r="G77" s="165"/>
      <c r="H77" s="166"/>
      <c r="I77" s="72" t="s">
        <v>70</v>
      </c>
      <c r="J77" s="71"/>
      <c r="K77" s="28"/>
      <c r="L77" s="28"/>
      <c r="M77" s="73"/>
      <c r="N77" s="74"/>
    </row>
    <row r="78" spans="1:14" ht="10.5">
      <c r="A78" s="71" t="s">
        <v>208</v>
      </c>
      <c r="B78" s="164" t="s">
        <v>209</v>
      </c>
      <c r="C78" s="165"/>
      <c r="D78" s="165"/>
      <c r="E78" s="165"/>
      <c r="F78" s="165"/>
      <c r="G78" s="165"/>
      <c r="H78" s="166"/>
      <c r="I78" s="72" t="s">
        <v>70</v>
      </c>
      <c r="J78" s="71"/>
      <c r="K78" s="28"/>
      <c r="L78" s="28"/>
      <c r="M78" s="73"/>
      <c r="N78" s="74"/>
    </row>
    <row r="79" spans="1:14" ht="10.5">
      <c r="A79" s="71" t="s">
        <v>84</v>
      </c>
      <c r="B79" s="170" t="s">
        <v>210</v>
      </c>
      <c r="C79" s="137"/>
      <c r="D79" s="137"/>
      <c r="E79" s="137"/>
      <c r="F79" s="137"/>
      <c r="G79" s="137"/>
      <c r="H79" s="138"/>
      <c r="I79" s="72" t="s">
        <v>70</v>
      </c>
      <c r="J79" s="71"/>
      <c r="K79" s="28"/>
      <c r="L79" s="28"/>
      <c r="M79" s="73"/>
      <c r="N79" s="74"/>
    </row>
    <row r="80" spans="1:14" ht="10.5">
      <c r="A80" s="71" t="s">
        <v>85</v>
      </c>
      <c r="B80" s="161" t="s">
        <v>211</v>
      </c>
      <c r="C80" s="162"/>
      <c r="D80" s="162"/>
      <c r="E80" s="162"/>
      <c r="F80" s="162"/>
      <c r="G80" s="162"/>
      <c r="H80" s="163"/>
      <c r="I80" s="72" t="s">
        <v>70</v>
      </c>
      <c r="J80" s="71"/>
      <c r="K80" s="28"/>
      <c r="L80" s="28"/>
      <c r="M80" s="73"/>
      <c r="N80" s="74"/>
    </row>
    <row r="81" spans="1:14" ht="10.5">
      <c r="A81" s="71" t="s">
        <v>86</v>
      </c>
      <c r="B81" s="161" t="s">
        <v>212</v>
      </c>
      <c r="C81" s="162"/>
      <c r="D81" s="162"/>
      <c r="E81" s="162"/>
      <c r="F81" s="162"/>
      <c r="G81" s="162"/>
      <c r="H81" s="163"/>
      <c r="I81" s="72" t="s">
        <v>70</v>
      </c>
      <c r="J81" s="71"/>
      <c r="K81" s="28"/>
      <c r="L81" s="28"/>
      <c r="M81" s="73"/>
      <c r="N81" s="74"/>
    </row>
    <row r="82" spans="1:14" ht="10.5">
      <c r="A82" s="71" t="s">
        <v>87</v>
      </c>
      <c r="B82" s="161" t="s">
        <v>213</v>
      </c>
      <c r="C82" s="162"/>
      <c r="D82" s="162"/>
      <c r="E82" s="162"/>
      <c r="F82" s="162"/>
      <c r="G82" s="162"/>
      <c r="H82" s="163"/>
      <c r="I82" s="72" t="s">
        <v>70</v>
      </c>
      <c r="J82" s="71"/>
      <c r="K82" s="28"/>
      <c r="L82" s="28"/>
      <c r="M82" s="73"/>
      <c r="N82" s="74"/>
    </row>
    <row r="83" spans="1:14" ht="10.5">
      <c r="A83" s="71" t="s">
        <v>88</v>
      </c>
      <c r="B83" s="161" t="s">
        <v>214</v>
      </c>
      <c r="C83" s="162"/>
      <c r="D83" s="162"/>
      <c r="E83" s="162"/>
      <c r="F83" s="162"/>
      <c r="G83" s="162"/>
      <c r="H83" s="163"/>
      <c r="I83" s="72" t="s">
        <v>70</v>
      </c>
      <c r="J83" s="71"/>
      <c r="K83" s="28"/>
      <c r="L83" s="28"/>
      <c r="M83" s="73"/>
      <c r="N83" s="74"/>
    </row>
    <row r="84" spans="1:14" ht="10.5">
      <c r="A84" s="71" t="s">
        <v>89</v>
      </c>
      <c r="B84" s="161" t="s">
        <v>215</v>
      </c>
      <c r="C84" s="162"/>
      <c r="D84" s="162"/>
      <c r="E84" s="162"/>
      <c r="F84" s="162"/>
      <c r="G84" s="162"/>
      <c r="H84" s="163"/>
      <c r="I84" s="72" t="s">
        <v>70</v>
      </c>
      <c r="J84" s="71"/>
      <c r="K84" s="28"/>
      <c r="L84" s="28"/>
      <c r="M84" s="73"/>
      <c r="N84" s="74"/>
    </row>
    <row r="85" spans="1:14" ht="10.5">
      <c r="A85" s="71" t="s">
        <v>92</v>
      </c>
      <c r="B85" s="164" t="s">
        <v>216</v>
      </c>
      <c r="C85" s="165"/>
      <c r="D85" s="165"/>
      <c r="E85" s="165"/>
      <c r="F85" s="165"/>
      <c r="G85" s="165"/>
      <c r="H85" s="166"/>
      <c r="I85" s="72" t="s">
        <v>70</v>
      </c>
      <c r="J85" s="71"/>
      <c r="K85" s="28"/>
      <c r="L85" s="28"/>
      <c r="M85" s="73"/>
      <c r="N85" s="74"/>
    </row>
    <row r="86" spans="1:14" ht="24" customHeight="1">
      <c r="A86" s="71" t="s">
        <v>217</v>
      </c>
      <c r="B86" s="183" t="s">
        <v>218</v>
      </c>
      <c r="C86" s="184"/>
      <c r="D86" s="184"/>
      <c r="E86" s="184"/>
      <c r="F86" s="184"/>
      <c r="G86" s="184"/>
      <c r="H86" s="185"/>
      <c r="I86" s="72" t="s">
        <v>70</v>
      </c>
      <c r="J86" s="71"/>
      <c r="K86" s="28"/>
      <c r="L86" s="28"/>
      <c r="M86" s="73"/>
      <c r="N86" s="74"/>
    </row>
    <row r="87" spans="1:14" ht="10.5">
      <c r="A87" s="71" t="s">
        <v>93</v>
      </c>
      <c r="B87" s="164" t="s">
        <v>219</v>
      </c>
      <c r="C87" s="165"/>
      <c r="D87" s="165"/>
      <c r="E87" s="165"/>
      <c r="F87" s="165"/>
      <c r="G87" s="165"/>
      <c r="H87" s="166"/>
      <c r="I87" s="72" t="s">
        <v>70</v>
      </c>
      <c r="J87" s="71"/>
      <c r="K87" s="28"/>
      <c r="L87" s="28"/>
      <c r="M87" s="73"/>
      <c r="N87" s="74"/>
    </row>
    <row r="88" spans="1:14" ht="24" customHeight="1">
      <c r="A88" s="71" t="s">
        <v>220</v>
      </c>
      <c r="B88" s="183" t="s">
        <v>221</v>
      </c>
      <c r="C88" s="184"/>
      <c r="D88" s="184"/>
      <c r="E88" s="184"/>
      <c r="F88" s="184"/>
      <c r="G88" s="184"/>
      <c r="H88" s="185"/>
      <c r="I88" s="72" t="s">
        <v>70</v>
      </c>
      <c r="J88" s="71"/>
      <c r="K88" s="28"/>
      <c r="L88" s="28"/>
      <c r="M88" s="73"/>
      <c r="N88" s="74"/>
    </row>
    <row r="89" spans="1:14" ht="10.5">
      <c r="A89" s="71" t="s">
        <v>90</v>
      </c>
      <c r="B89" s="161" t="s">
        <v>222</v>
      </c>
      <c r="C89" s="162"/>
      <c r="D89" s="162"/>
      <c r="E89" s="162"/>
      <c r="F89" s="162"/>
      <c r="G89" s="162"/>
      <c r="H89" s="163"/>
      <c r="I89" s="72" t="s">
        <v>70</v>
      </c>
      <c r="J89" s="71"/>
      <c r="K89" s="28"/>
      <c r="L89" s="28"/>
      <c r="M89" s="73"/>
      <c r="N89" s="74"/>
    </row>
    <row r="90" spans="1:14" ht="11.25" thickBot="1">
      <c r="A90" s="75" t="s">
        <v>91</v>
      </c>
      <c r="B90" s="171" t="s">
        <v>223</v>
      </c>
      <c r="C90" s="172"/>
      <c r="D90" s="172"/>
      <c r="E90" s="172"/>
      <c r="F90" s="172"/>
      <c r="G90" s="172"/>
      <c r="H90" s="173"/>
      <c r="I90" s="76" t="s">
        <v>70</v>
      </c>
      <c r="J90" s="75"/>
      <c r="K90" s="77"/>
      <c r="L90" s="77"/>
      <c r="M90" s="78"/>
      <c r="N90" s="79"/>
    </row>
    <row r="91" spans="1:14" ht="10.5">
      <c r="A91" s="62" t="s">
        <v>95</v>
      </c>
      <c r="B91" s="174" t="s">
        <v>94</v>
      </c>
      <c r="C91" s="175"/>
      <c r="D91" s="175"/>
      <c r="E91" s="175"/>
      <c r="F91" s="175"/>
      <c r="G91" s="175"/>
      <c r="H91" s="176"/>
      <c r="I91" s="63" t="s">
        <v>129</v>
      </c>
      <c r="J91" s="62"/>
      <c r="K91" s="68"/>
      <c r="L91" s="68"/>
      <c r="M91" s="69"/>
      <c r="N91" s="70"/>
    </row>
    <row r="92" spans="1:14" ht="36" customHeight="1">
      <c r="A92" s="71" t="s">
        <v>96</v>
      </c>
      <c r="B92" s="158" t="s">
        <v>224</v>
      </c>
      <c r="C92" s="159"/>
      <c r="D92" s="159"/>
      <c r="E92" s="159"/>
      <c r="F92" s="159"/>
      <c r="G92" s="159"/>
      <c r="H92" s="160"/>
      <c r="I92" s="72" t="s">
        <v>70</v>
      </c>
      <c r="J92" s="71"/>
      <c r="K92" s="28"/>
      <c r="L92" s="28"/>
      <c r="M92" s="73"/>
      <c r="N92" s="74"/>
    </row>
    <row r="93" spans="1:14" ht="10.5">
      <c r="A93" s="71" t="s">
        <v>97</v>
      </c>
      <c r="B93" s="164" t="s">
        <v>225</v>
      </c>
      <c r="C93" s="165"/>
      <c r="D93" s="165"/>
      <c r="E93" s="165"/>
      <c r="F93" s="165"/>
      <c r="G93" s="165"/>
      <c r="H93" s="166"/>
      <c r="I93" s="72" t="s">
        <v>70</v>
      </c>
      <c r="J93" s="71"/>
      <c r="K93" s="28"/>
      <c r="L93" s="28"/>
      <c r="M93" s="73"/>
      <c r="N93" s="74"/>
    </row>
    <row r="94" spans="1:14" ht="24" customHeight="1">
      <c r="A94" s="71" t="s">
        <v>98</v>
      </c>
      <c r="B94" s="177" t="s">
        <v>226</v>
      </c>
      <c r="C94" s="178"/>
      <c r="D94" s="178"/>
      <c r="E94" s="178"/>
      <c r="F94" s="178"/>
      <c r="G94" s="178"/>
      <c r="H94" s="179"/>
      <c r="I94" s="72" t="s">
        <v>70</v>
      </c>
      <c r="J94" s="71"/>
      <c r="K94" s="28"/>
      <c r="L94" s="28"/>
      <c r="M94" s="73"/>
      <c r="N94" s="74"/>
    </row>
    <row r="95" spans="1:14" ht="10.5">
      <c r="A95" s="71" t="s">
        <v>99</v>
      </c>
      <c r="B95" s="164" t="s">
        <v>227</v>
      </c>
      <c r="C95" s="165"/>
      <c r="D95" s="165"/>
      <c r="E95" s="165"/>
      <c r="F95" s="165"/>
      <c r="G95" s="165"/>
      <c r="H95" s="166"/>
      <c r="I95" s="72" t="s">
        <v>70</v>
      </c>
      <c r="J95" s="71"/>
      <c r="K95" s="28"/>
      <c r="L95" s="28"/>
      <c r="M95" s="73"/>
      <c r="N95" s="74"/>
    </row>
    <row r="96" spans="1:14" ht="24" customHeight="1">
      <c r="A96" s="71" t="s">
        <v>100</v>
      </c>
      <c r="B96" s="158" t="s">
        <v>228</v>
      </c>
      <c r="C96" s="159"/>
      <c r="D96" s="159"/>
      <c r="E96" s="159"/>
      <c r="F96" s="159"/>
      <c r="G96" s="159"/>
      <c r="H96" s="160"/>
      <c r="I96" s="72" t="s">
        <v>129</v>
      </c>
      <c r="J96" s="71"/>
      <c r="K96" s="28"/>
      <c r="L96" s="28"/>
      <c r="M96" s="73"/>
      <c r="N96" s="74"/>
    </row>
    <row r="97" spans="1:14" ht="10.5">
      <c r="A97" s="71" t="s">
        <v>229</v>
      </c>
      <c r="B97" s="164" t="s">
        <v>230</v>
      </c>
      <c r="C97" s="165"/>
      <c r="D97" s="165"/>
      <c r="E97" s="165"/>
      <c r="F97" s="165"/>
      <c r="G97" s="165"/>
      <c r="H97" s="166"/>
      <c r="I97" s="72" t="s">
        <v>70</v>
      </c>
      <c r="J97" s="71"/>
      <c r="K97" s="28"/>
      <c r="L97" s="28"/>
      <c r="M97" s="73"/>
      <c r="N97" s="74"/>
    </row>
    <row r="98" spans="1:14" ht="10.5">
      <c r="A98" s="71" t="s">
        <v>231</v>
      </c>
      <c r="B98" s="164" t="s">
        <v>232</v>
      </c>
      <c r="C98" s="165"/>
      <c r="D98" s="165"/>
      <c r="E98" s="165"/>
      <c r="F98" s="165"/>
      <c r="G98" s="165"/>
      <c r="H98" s="166"/>
      <c r="I98" s="72" t="s">
        <v>70</v>
      </c>
      <c r="J98" s="71"/>
      <c r="K98" s="28"/>
      <c r="L98" s="28"/>
      <c r="M98" s="73"/>
      <c r="N98" s="74"/>
    </row>
    <row r="99" spans="1:14" ht="11.25" thickBot="1">
      <c r="A99" s="75" t="s">
        <v>233</v>
      </c>
      <c r="B99" s="180" t="s">
        <v>234</v>
      </c>
      <c r="C99" s="181"/>
      <c r="D99" s="181"/>
      <c r="E99" s="181"/>
      <c r="F99" s="181"/>
      <c r="G99" s="181"/>
      <c r="H99" s="182"/>
      <c r="I99" s="76" t="s">
        <v>70</v>
      </c>
      <c r="J99" s="75"/>
      <c r="K99" s="77"/>
      <c r="L99" s="77"/>
      <c r="M99" s="78"/>
      <c r="N99" s="79"/>
    </row>
    <row r="100" spans="1:14" ht="10.5">
      <c r="A100" s="71" t="s">
        <v>235</v>
      </c>
      <c r="B100" s="170" t="s">
        <v>236</v>
      </c>
      <c r="C100" s="137"/>
      <c r="D100" s="137"/>
      <c r="E100" s="137"/>
      <c r="F100" s="137"/>
      <c r="G100" s="137"/>
      <c r="H100" s="138"/>
      <c r="I100" s="72" t="s">
        <v>70</v>
      </c>
      <c r="J100" s="71"/>
      <c r="K100" s="28"/>
      <c r="L100" s="28"/>
      <c r="M100" s="73"/>
      <c r="N100" s="74"/>
    </row>
    <row r="101" spans="1:14" ht="10.5">
      <c r="A101" s="71" t="s">
        <v>237</v>
      </c>
      <c r="B101" s="161" t="s">
        <v>238</v>
      </c>
      <c r="C101" s="162"/>
      <c r="D101" s="162"/>
      <c r="E101" s="162"/>
      <c r="F101" s="162"/>
      <c r="G101" s="162"/>
      <c r="H101" s="163"/>
      <c r="I101" s="72" t="s">
        <v>70</v>
      </c>
      <c r="J101" s="71"/>
      <c r="K101" s="28"/>
      <c r="L101" s="28"/>
      <c r="M101" s="73"/>
      <c r="N101" s="74"/>
    </row>
    <row r="102" spans="1:14" ht="10.5">
      <c r="A102" s="71" t="s">
        <v>239</v>
      </c>
      <c r="B102" s="161" t="s">
        <v>240</v>
      </c>
      <c r="C102" s="162"/>
      <c r="D102" s="162"/>
      <c r="E102" s="162"/>
      <c r="F102" s="162"/>
      <c r="G102" s="162"/>
      <c r="H102" s="163"/>
      <c r="I102" s="72" t="s">
        <v>70</v>
      </c>
      <c r="J102" s="71"/>
      <c r="K102" s="28"/>
      <c r="L102" s="28"/>
      <c r="M102" s="73"/>
      <c r="N102" s="74"/>
    </row>
    <row r="103" spans="1:14" ht="10.5">
      <c r="A103" s="71" t="s">
        <v>241</v>
      </c>
      <c r="B103" s="161" t="s">
        <v>128</v>
      </c>
      <c r="C103" s="162"/>
      <c r="D103" s="162"/>
      <c r="E103" s="162"/>
      <c r="F103" s="162"/>
      <c r="G103" s="162"/>
      <c r="H103" s="163"/>
      <c r="I103" s="72" t="s">
        <v>70</v>
      </c>
      <c r="J103" s="71"/>
      <c r="K103" s="28"/>
      <c r="L103" s="28"/>
      <c r="M103" s="73"/>
      <c r="N103" s="74"/>
    </row>
    <row r="104" spans="1:14" ht="11.25" thickBot="1">
      <c r="A104" s="75" t="s">
        <v>242</v>
      </c>
      <c r="B104" s="171" t="s">
        <v>243</v>
      </c>
      <c r="C104" s="172"/>
      <c r="D104" s="172"/>
      <c r="E104" s="172"/>
      <c r="F104" s="172"/>
      <c r="G104" s="172"/>
      <c r="H104" s="173"/>
      <c r="I104" s="76" t="s">
        <v>70</v>
      </c>
      <c r="J104" s="75"/>
      <c r="K104" s="77"/>
      <c r="L104" s="77"/>
      <c r="M104" s="78"/>
      <c r="N104" s="79"/>
    </row>
    <row r="105" spans="1:14" ht="10.5">
      <c r="A105" s="62" t="s">
        <v>244</v>
      </c>
      <c r="B105" s="174" t="s">
        <v>94</v>
      </c>
      <c r="C105" s="175"/>
      <c r="D105" s="175"/>
      <c r="E105" s="175"/>
      <c r="F105" s="175"/>
      <c r="G105" s="175"/>
      <c r="H105" s="176"/>
      <c r="I105" s="63" t="s">
        <v>129</v>
      </c>
      <c r="J105" s="62"/>
      <c r="K105" s="68"/>
      <c r="L105" s="68"/>
      <c r="M105" s="69"/>
      <c r="N105" s="70"/>
    </row>
    <row r="106" spans="1:14" ht="24" customHeight="1">
      <c r="A106" s="71" t="s">
        <v>245</v>
      </c>
      <c r="B106" s="158" t="s">
        <v>246</v>
      </c>
      <c r="C106" s="159"/>
      <c r="D106" s="159"/>
      <c r="E106" s="159"/>
      <c r="F106" s="159"/>
      <c r="G106" s="159"/>
      <c r="H106" s="160"/>
      <c r="I106" s="72" t="s">
        <v>70</v>
      </c>
      <c r="J106" s="71"/>
      <c r="K106" s="28"/>
      <c r="L106" s="28"/>
      <c r="M106" s="73"/>
      <c r="N106" s="74"/>
    </row>
    <row r="107" spans="1:14" ht="10.5">
      <c r="A107" s="71" t="s">
        <v>247</v>
      </c>
      <c r="B107" s="161" t="s">
        <v>248</v>
      </c>
      <c r="C107" s="162"/>
      <c r="D107" s="162"/>
      <c r="E107" s="162"/>
      <c r="F107" s="162"/>
      <c r="G107" s="162"/>
      <c r="H107" s="163"/>
      <c r="I107" s="72" t="s">
        <v>70</v>
      </c>
      <c r="J107" s="71"/>
      <c r="K107" s="28"/>
      <c r="L107" s="28"/>
      <c r="M107" s="73"/>
      <c r="N107" s="74"/>
    </row>
    <row r="108" spans="1:14" ht="10.5">
      <c r="A108" s="71" t="s">
        <v>249</v>
      </c>
      <c r="B108" s="164" t="s">
        <v>250</v>
      </c>
      <c r="C108" s="165"/>
      <c r="D108" s="165"/>
      <c r="E108" s="165"/>
      <c r="F108" s="165"/>
      <c r="G108" s="165"/>
      <c r="H108" s="166"/>
      <c r="I108" s="72" t="s">
        <v>70</v>
      </c>
      <c r="J108" s="71"/>
      <c r="K108" s="28"/>
      <c r="L108" s="28"/>
      <c r="M108" s="73"/>
      <c r="N108" s="74"/>
    </row>
    <row r="109" spans="1:14" ht="10.5">
      <c r="A109" s="71" t="s">
        <v>251</v>
      </c>
      <c r="B109" s="161" t="s">
        <v>252</v>
      </c>
      <c r="C109" s="162"/>
      <c r="D109" s="162"/>
      <c r="E109" s="162"/>
      <c r="F109" s="162"/>
      <c r="G109" s="162"/>
      <c r="H109" s="163"/>
      <c r="I109" s="72" t="s">
        <v>70</v>
      </c>
      <c r="J109" s="71"/>
      <c r="K109" s="28"/>
      <c r="L109" s="28"/>
      <c r="M109" s="73"/>
      <c r="N109" s="74"/>
    </row>
    <row r="110" spans="1:14" ht="10.5">
      <c r="A110" s="71" t="s">
        <v>253</v>
      </c>
      <c r="B110" s="164" t="s">
        <v>254</v>
      </c>
      <c r="C110" s="165"/>
      <c r="D110" s="165"/>
      <c r="E110" s="165"/>
      <c r="F110" s="165"/>
      <c r="G110" s="165"/>
      <c r="H110" s="166"/>
      <c r="I110" s="72" t="s">
        <v>70</v>
      </c>
      <c r="J110" s="71"/>
      <c r="K110" s="28"/>
      <c r="L110" s="28"/>
      <c r="M110" s="73"/>
      <c r="N110" s="74"/>
    </row>
    <row r="111" spans="1:14" ht="24" customHeight="1">
      <c r="A111" s="80" t="s">
        <v>255</v>
      </c>
      <c r="B111" s="167" t="s">
        <v>256</v>
      </c>
      <c r="C111" s="168"/>
      <c r="D111" s="168"/>
      <c r="E111" s="168"/>
      <c r="F111" s="168"/>
      <c r="G111" s="168"/>
      <c r="H111" s="169"/>
      <c r="I111" s="81" t="s">
        <v>129</v>
      </c>
      <c r="J111" s="80"/>
      <c r="K111" s="82"/>
      <c r="L111" s="82"/>
      <c r="M111" s="83"/>
      <c r="N111" s="84"/>
    </row>
    <row r="112" spans="1:2" ht="10.5">
      <c r="A112" s="85"/>
      <c r="B112" s="85"/>
    </row>
    <row r="113" ht="10.5">
      <c r="A113" s="12" t="s">
        <v>262</v>
      </c>
    </row>
    <row r="114" ht="10.5">
      <c r="A114" s="59" t="s">
        <v>263</v>
      </c>
    </row>
    <row r="115" ht="10.5">
      <c r="A115" s="59" t="s">
        <v>264</v>
      </c>
    </row>
    <row r="116" ht="10.5">
      <c r="A116" s="59" t="s">
        <v>265</v>
      </c>
    </row>
    <row r="117" ht="10.5">
      <c r="A117" s="59" t="s">
        <v>266</v>
      </c>
    </row>
    <row r="118" ht="10.5">
      <c r="A118" s="59" t="s">
        <v>267</v>
      </c>
    </row>
    <row r="119" ht="10.5">
      <c r="A119" s="59" t="s">
        <v>268</v>
      </c>
    </row>
    <row r="121" spans="1:14" ht="10.5">
      <c r="A121" s="105" t="s">
        <v>389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</row>
  </sheetData>
  <sheetProtection/>
  <mergeCells count="106">
    <mergeCell ref="M2:N2"/>
    <mergeCell ref="A4:N4"/>
    <mergeCell ref="D7:G7"/>
    <mergeCell ref="E9:H9"/>
    <mergeCell ref="D6:N6"/>
    <mergeCell ref="A16:N16"/>
    <mergeCell ref="A121:N121"/>
    <mergeCell ref="A17:N17"/>
    <mergeCell ref="A18:A19"/>
    <mergeCell ref="B18:H19"/>
    <mergeCell ref="I18:I19"/>
    <mergeCell ref="J18:K18"/>
    <mergeCell ref="L18:M18"/>
    <mergeCell ref="N18:N19"/>
    <mergeCell ref="B20:H20"/>
    <mergeCell ref="A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</mergeCells>
  <printOptions/>
  <pageMargins left="0.7086614173228347" right="0.35433070866141736" top="0.3" bottom="0.3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2022-04-05T04:32:46Z</cp:lastPrinted>
  <dcterms:created xsi:type="dcterms:W3CDTF">2011-01-11T10:25:48Z</dcterms:created>
  <dcterms:modified xsi:type="dcterms:W3CDTF">2023-04-12T23:21:08Z</dcterms:modified>
  <cp:category/>
  <cp:version/>
  <cp:contentType/>
  <cp:contentStatus/>
</cp:coreProperties>
</file>